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IRO UMUM\LAPORAN BIRO UMUM 2019\Revisi RENSTRA SETDA 2016-2021\REVISI BIRO UMUM\"/>
    </mc:Choice>
  </mc:AlternateContent>
  <xr:revisionPtr revIDLastSave="0" documentId="13_ncr:1_{8821E4AD-C6F2-4F27-A1C8-5BE2BA54A122}" xr6:coauthVersionLast="45" xr6:coauthVersionMax="45" xr10:uidLastSave="{00000000-0000-0000-0000-000000000000}"/>
  <bookViews>
    <workbookView xWindow="-120" yWindow="-120" windowWidth="20730" windowHeight="11160" firstSheet="3" activeTab="3" xr2:uid="{00000000-000D-0000-FFFF-FFFF00000000}"/>
  </bookViews>
  <sheets>
    <sheet name="RANCANGAN" sheetId="1" state="hidden" r:id="rId1"/>
    <sheet name="indikator" sheetId="2" state="hidden" r:id="rId2"/>
    <sheet name="REVISI KE BAPPEDA" sheetId="6" state="hidden" r:id="rId3"/>
    <sheet name="REVISI RENTRA 2019" sheetId="5" r:id="rId4"/>
  </sheets>
  <externalReferences>
    <externalReference r:id="rId5"/>
    <externalReference r:id="rId6"/>
  </externalReferences>
  <definedNames>
    <definedName name="_xlnm.Print_Titles" localSheetId="1">indikator!$4:$6</definedName>
    <definedName name="_xlnm.Print_Titles" localSheetId="0">RANCANGAN!$4:$6</definedName>
    <definedName name="_xlnm.Print_Titles" localSheetId="2">'REVISI KE BAPPEDA'!$5:$7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U51" i="5" l="1"/>
  <c r="M15" i="5" l="1"/>
  <c r="AA31" i="5"/>
  <c r="S48" i="5"/>
  <c r="U48" i="5"/>
  <c r="W48" i="5"/>
  <c r="Y48" i="5"/>
  <c r="AA48" i="5"/>
  <c r="Z37" i="5"/>
  <c r="Z38" i="5"/>
  <c r="Z33" i="5"/>
  <c r="Y30" i="5"/>
  <c r="W30" i="5"/>
  <c r="U30" i="5"/>
  <c r="S30" i="5"/>
  <c r="S26" i="5"/>
  <c r="U26" i="5"/>
  <c r="W26" i="5"/>
  <c r="Y26" i="5"/>
  <c r="X7" i="1"/>
  <c r="L31" i="5"/>
  <c r="K29" i="5"/>
  <c r="L18" i="5"/>
  <c r="Q18" i="5"/>
  <c r="S18" i="5"/>
  <c r="U18" i="5"/>
  <c r="W18" i="5"/>
  <c r="Y18" i="5"/>
  <c r="AA18" i="5"/>
  <c r="L28" i="5"/>
  <c r="N28" i="5"/>
  <c r="V28" i="5"/>
  <c r="X28" i="5"/>
  <c r="Z28" i="5"/>
  <c r="L27" i="5"/>
  <c r="N27" i="5"/>
  <c r="V27" i="5"/>
  <c r="X27" i="5"/>
  <c r="Z27" i="5"/>
  <c r="L26" i="5"/>
  <c r="N26" i="5"/>
  <c r="P26" i="5"/>
  <c r="R26" i="5"/>
  <c r="T26" i="5"/>
  <c r="V26" i="5"/>
  <c r="P28" i="5"/>
  <c r="R28" i="5"/>
  <c r="T28" i="5"/>
  <c r="P27" i="5"/>
  <c r="R27" i="5"/>
  <c r="T27" i="5"/>
  <c r="X26" i="5"/>
  <c r="Z26" i="5"/>
  <c r="K38" i="6"/>
  <c r="L43" i="6"/>
  <c r="K43" i="6"/>
  <c r="L42" i="6"/>
  <c r="K42" i="6"/>
  <c r="L41" i="6"/>
  <c r="K41" i="6"/>
  <c r="L40" i="6"/>
  <c r="K40" i="6"/>
  <c r="L39" i="6"/>
  <c r="K39" i="6"/>
  <c r="L38" i="6"/>
  <c r="K37" i="6"/>
  <c r="L35" i="6"/>
  <c r="K35" i="6"/>
  <c r="L34" i="6"/>
  <c r="K34" i="6"/>
  <c r="L33" i="6"/>
  <c r="K33" i="6"/>
  <c r="L32" i="6"/>
  <c r="K32" i="6"/>
  <c r="L31" i="6"/>
  <c r="K31" i="6"/>
  <c r="L30" i="6"/>
  <c r="K30" i="6"/>
  <c r="C30" i="6"/>
  <c r="L27" i="6"/>
  <c r="L29" i="5"/>
  <c r="L22" i="6"/>
  <c r="L21" i="6"/>
  <c r="L20" i="6"/>
  <c r="L19" i="6"/>
  <c r="L18" i="6"/>
  <c r="L17" i="6"/>
  <c r="L16" i="6"/>
  <c r="L15" i="6"/>
  <c r="L14" i="6"/>
  <c r="L13" i="6"/>
  <c r="L9" i="6"/>
  <c r="K8" i="6"/>
  <c r="C8" i="6"/>
  <c r="L30" i="5"/>
  <c r="K41" i="5"/>
  <c r="L13" i="5"/>
  <c r="AA49" i="5"/>
  <c r="Y49" i="5"/>
  <c r="W49" i="5"/>
  <c r="U49" i="5"/>
  <c r="S49" i="5"/>
  <c r="Q49" i="5"/>
  <c r="K44" i="5"/>
  <c r="M16" i="5"/>
  <c r="V30" i="5"/>
  <c r="X30" i="5"/>
  <c r="Z30" i="5"/>
  <c r="R46" i="5"/>
  <c r="T46" i="5"/>
  <c r="V46" i="5"/>
  <c r="X46" i="5"/>
  <c r="Z46" i="5"/>
  <c r="R45" i="5"/>
  <c r="T45" i="5"/>
  <c r="V45" i="5"/>
  <c r="X45" i="5"/>
  <c r="Z45" i="5"/>
  <c r="P47" i="5"/>
  <c r="Z47" i="5"/>
  <c r="P46" i="5"/>
  <c r="P45" i="5"/>
  <c r="N48" i="5"/>
  <c r="N47" i="5"/>
  <c r="N46" i="5"/>
  <c r="N45" i="5"/>
  <c r="L48" i="5"/>
  <c r="L47" i="5"/>
  <c r="L46" i="5"/>
  <c r="L45" i="5"/>
  <c r="Z44" i="5"/>
  <c r="X44" i="5"/>
  <c r="V44" i="5"/>
  <c r="T44" i="5"/>
  <c r="R44" i="5"/>
  <c r="P44" i="5"/>
  <c r="N44" i="5"/>
  <c r="M44" i="5"/>
  <c r="L43" i="5"/>
  <c r="L39" i="5"/>
  <c r="X36" i="5"/>
  <c r="Z36" i="5"/>
  <c r="V36" i="5"/>
  <c r="T36" i="5"/>
  <c r="R36" i="5"/>
  <c r="P38" i="5"/>
  <c r="P37" i="5"/>
  <c r="N37" i="5"/>
  <c r="M37" i="5"/>
  <c r="P36" i="5"/>
  <c r="N38" i="5"/>
  <c r="M38" i="5"/>
  <c r="N36" i="5"/>
  <c r="M36" i="5"/>
  <c r="L36" i="5"/>
  <c r="L35" i="5"/>
  <c r="L34" i="5"/>
  <c r="L33" i="5"/>
  <c r="Z9" i="5"/>
  <c r="Y46" i="5"/>
  <c r="AA46" i="5"/>
  <c r="Y45" i="5"/>
  <c r="AA45" i="5"/>
  <c r="Y43" i="5"/>
  <c r="AA43" i="5"/>
  <c r="W46" i="5"/>
  <c r="W45" i="5"/>
  <c r="W43" i="5"/>
  <c r="U46" i="5"/>
  <c r="U45" i="5"/>
  <c r="U43" i="5"/>
  <c r="S46" i="5"/>
  <c r="S45" i="5"/>
  <c r="S43" i="5"/>
  <c r="Q48" i="5"/>
  <c r="Q47" i="5"/>
  <c r="AA47" i="5"/>
  <c r="Q46" i="5"/>
  <c r="Q45" i="5"/>
  <c r="Q43" i="5"/>
  <c r="Y39" i="5"/>
  <c r="AA39" i="5"/>
  <c r="Y36" i="5"/>
  <c r="AA36" i="5"/>
  <c r="Y35" i="5"/>
  <c r="AA35" i="5"/>
  <c r="W39" i="5"/>
  <c r="W36" i="5"/>
  <c r="W35" i="5"/>
  <c r="U39" i="5"/>
  <c r="U36" i="5"/>
  <c r="U35" i="5"/>
  <c r="S36" i="5"/>
  <c r="S34" i="5"/>
  <c r="S35" i="5"/>
  <c r="S39" i="5"/>
  <c r="Q39" i="5"/>
  <c r="Q36" i="5"/>
  <c r="Q35" i="5"/>
  <c r="Y34" i="5"/>
  <c r="AA34" i="5"/>
  <c r="W34" i="5"/>
  <c r="U34" i="5"/>
  <c r="Q34" i="5"/>
  <c r="Q33" i="5"/>
  <c r="AA33" i="5"/>
  <c r="O48" i="5"/>
  <c r="O47" i="5"/>
  <c r="O46" i="5"/>
  <c r="O45" i="5"/>
  <c r="O43" i="5"/>
  <c r="Z32" i="5"/>
  <c r="X32" i="5"/>
  <c r="V32" i="5"/>
  <c r="T32" i="5"/>
  <c r="R32" i="5"/>
  <c r="P32" i="5"/>
  <c r="N32" i="5"/>
  <c r="O39" i="5"/>
  <c r="O36" i="5"/>
  <c r="O35" i="5"/>
  <c r="O34" i="5"/>
  <c r="O33" i="5"/>
  <c r="M32" i="5"/>
  <c r="K48" i="5"/>
  <c r="K47" i="5"/>
  <c r="K46" i="5"/>
  <c r="K45" i="5"/>
  <c r="K43" i="5"/>
  <c r="K39" i="5"/>
  <c r="K36" i="5"/>
  <c r="K35" i="5"/>
  <c r="K34" i="5"/>
  <c r="K33" i="5"/>
  <c r="K32" i="5"/>
  <c r="P29" i="5"/>
  <c r="Z29" i="5"/>
  <c r="P24" i="5"/>
  <c r="N24" i="5"/>
  <c r="S31" i="5"/>
  <c r="AA30" i="5"/>
  <c r="AA26" i="5"/>
  <c r="Y24" i="5"/>
  <c r="AA24" i="5"/>
  <c r="W24" i="5"/>
  <c r="U24" i="5"/>
  <c r="S24" i="5"/>
  <c r="Y23" i="5"/>
  <c r="AA23" i="5"/>
  <c r="W23" i="5"/>
  <c r="S23" i="5"/>
  <c r="U23" i="5"/>
  <c r="Y22" i="5"/>
  <c r="AA22" i="5"/>
  <c r="W22" i="5"/>
  <c r="U22" i="5"/>
  <c r="S22" i="5"/>
  <c r="Y20" i="5"/>
  <c r="AA20" i="5"/>
  <c r="W20" i="5"/>
  <c r="U20" i="5"/>
  <c r="S20" i="5"/>
  <c r="Y17" i="5"/>
  <c r="AA17" i="5"/>
  <c r="W17" i="5"/>
  <c r="U17" i="5"/>
  <c r="S17" i="5"/>
  <c r="L23" i="5"/>
  <c r="Y15" i="5"/>
  <c r="AA15" i="5"/>
  <c r="W15" i="5"/>
  <c r="U15" i="5"/>
  <c r="S15" i="5"/>
  <c r="Y10" i="5"/>
  <c r="AA10" i="5"/>
  <c r="W10" i="5"/>
  <c r="U10" i="5"/>
  <c r="S10" i="5"/>
  <c r="Y14" i="5"/>
  <c r="AA14" i="5"/>
  <c r="W14" i="5"/>
  <c r="U14" i="5"/>
  <c r="S14" i="5"/>
  <c r="Q17" i="5"/>
  <c r="Q15" i="5"/>
  <c r="Q14" i="5"/>
  <c r="Q11" i="5"/>
  <c r="S32" i="5"/>
  <c r="Q32" i="5"/>
  <c r="U32" i="5"/>
  <c r="O32" i="5"/>
  <c r="AA32" i="5"/>
  <c r="Y32" i="5"/>
  <c r="O41" i="5"/>
  <c r="O44" i="5"/>
  <c r="Y41" i="5"/>
  <c r="AA41" i="5"/>
  <c r="W32" i="5"/>
  <c r="Q41" i="5"/>
  <c r="U41" i="5"/>
  <c r="S44" i="5"/>
  <c r="W44" i="5"/>
  <c r="Y44" i="5"/>
  <c r="AA44" i="5"/>
  <c r="Q44" i="5"/>
  <c r="S41" i="5"/>
  <c r="U44" i="5"/>
  <c r="W41" i="5"/>
  <c r="R11" i="5"/>
  <c r="T11" i="5"/>
  <c r="V11" i="5"/>
  <c r="X11" i="5"/>
  <c r="Z11" i="5"/>
  <c r="P10" i="5"/>
  <c r="O15" i="5"/>
  <c r="O14" i="5"/>
  <c r="O11" i="5"/>
  <c r="O10" i="5"/>
  <c r="Q10" i="5"/>
  <c r="L24" i="5"/>
  <c r="L22" i="5"/>
  <c r="L20" i="5"/>
  <c r="L17" i="5"/>
  <c r="L12" i="5"/>
  <c r="L16" i="5"/>
  <c r="L15" i="5"/>
  <c r="L14" i="5"/>
  <c r="L11" i="5"/>
  <c r="L10" i="5"/>
  <c r="K9" i="5"/>
  <c r="O9" i="5"/>
  <c r="O51" i="5"/>
  <c r="L16" i="1"/>
  <c r="M7" i="1"/>
  <c r="L8" i="6"/>
  <c r="M43" i="1"/>
  <c r="M40" i="1"/>
  <c r="P23" i="1"/>
  <c r="Q23" i="5"/>
  <c r="S62" i="1"/>
  <c r="S59" i="1"/>
  <c r="S57" i="1"/>
  <c r="S55" i="1"/>
  <c r="Q62" i="1"/>
  <c r="Q59" i="1"/>
  <c r="Q57" i="1"/>
  <c r="Q55" i="1"/>
  <c r="O62" i="1"/>
  <c r="O59" i="1"/>
  <c r="O57" i="1"/>
  <c r="O55" i="1"/>
  <c r="M62" i="1"/>
  <c r="M59" i="1"/>
  <c r="M57" i="1"/>
  <c r="M55" i="1"/>
  <c r="L62" i="1"/>
  <c r="L59" i="1"/>
  <c r="L57" i="1"/>
  <c r="L55" i="1"/>
  <c r="X24" i="1"/>
  <c r="Z24" i="1"/>
  <c r="V24" i="1"/>
  <c r="T24" i="1"/>
  <c r="R24" i="1"/>
  <c r="M16" i="1"/>
  <c r="O64" i="1"/>
  <c r="L64" i="1"/>
  <c r="M64" i="1"/>
  <c r="Q64" i="1"/>
  <c r="Y47" i="1"/>
  <c r="Y26" i="1"/>
  <c r="Y23" i="1"/>
  <c r="Y10" i="1"/>
  <c r="Y9" i="1"/>
  <c r="Y8" i="1"/>
  <c r="X43" i="1"/>
  <c r="Z43" i="1"/>
  <c r="V43" i="1"/>
  <c r="T43" i="1"/>
  <c r="R43" i="1"/>
  <c r="X46" i="1"/>
  <c r="Z46" i="1"/>
  <c r="V46" i="1"/>
  <c r="T46" i="1"/>
  <c r="R46" i="1"/>
  <c r="P46" i="1"/>
  <c r="V47" i="1"/>
  <c r="X40" i="1"/>
  <c r="T40" i="1"/>
  <c r="V40" i="1"/>
  <c r="R40" i="1"/>
  <c r="P40" i="1"/>
  <c r="U40" i="1"/>
  <c r="W40" i="1"/>
  <c r="Y40" i="1"/>
  <c r="X31" i="1"/>
  <c r="V31" i="1"/>
  <c r="T31" i="1"/>
  <c r="R31" i="1"/>
  <c r="P31" i="1"/>
  <c r="X25" i="1"/>
  <c r="V25" i="1"/>
  <c r="T25" i="1"/>
  <c r="R25" i="1"/>
  <c r="P25" i="1"/>
  <c r="Y16" i="1"/>
  <c r="Y25" i="1"/>
  <c r="Y31" i="1"/>
  <c r="Y36" i="1"/>
  <c r="Y43" i="1"/>
  <c r="Y46" i="1"/>
  <c r="W16" i="1"/>
  <c r="W25" i="1"/>
  <c r="W31" i="1"/>
  <c r="W36" i="1"/>
  <c r="W43" i="1"/>
  <c r="W46" i="1"/>
  <c r="U16" i="1"/>
  <c r="U25" i="1"/>
  <c r="U31" i="1"/>
  <c r="U36" i="1"/>
  <c r="U43" i="1"/>
  <c r="U46" i="1"/>
  <c r="S16" i="1"/>
  <c r="S25" i="1"/>
  <c r="S31" i="1"/>
  <c r="S36" i="1"/>
  <c r="S43" i="1"/>
  <c r="S46" i="1"/>
  <c r="Q25" i="1"/>
  <c r="Q31" i="1"/>
  <c r="Q36" i="1"/>
  <c r="Q43" i="1"/>
  <c r="Q46" i="1"/>
  <c r="O16" i="1"/>
  <c r="O25" i="1"/>
  <c r="O31" i="1"/>
  <c r="O36" i="1"/>
  <c r="O43" i="1"/>
  <c r="O46" i="1"/>
  <c r="V7" i="1"/>
  <c r="T7" i="1"/>
  <c r="R7" i="1"/>
  <c r="P7" i="1"/>
  <c r="Z40" i="1"/>
  <c r="R16" i="1"/>
  <c r="R36" i="1"/>
  <c r="P16" i="1"/>
  <c r="P36" i="1"/>
  <c r="P43" i="1"/>
  <c r="Z7" i="1"/>
  <c r="Z16" i="1"/>
  <c r="Z31" i="1"/>
  <c r="V16" i="1"/>
  <c r="V36" i="1"/>
  <c r="Z25" i="1"/>
  <c r="T16" i="1"/>
  <c r="T36" i="1"/>
  <c r="X16" i="1"/>
  <c r="X36" i="1"/>
  <c r="Z36" i="1"/>
  <c r="X52" i="1"/>
  <c r="Z52" i="1"/>
  <c r="V52" i="1"/>
  <c r="T52" i="1"/>
  <c r="R52" i="1"/>
  <c r="P52" i="1"/>
  <c r="X51" i="1"/>
  <c r="Z51" i="1"/>
  <c r="V51" i="1"/>
  <c r="T51" i="1"/>
  <c r="R51" i="1"/>
  <c r="P51" i="1"/>
  <c r="X50" i="1"/>
  <c r="Z50" i="1"/>
  <c r="V50" i="1"/>
  <c r="T50" i="1"/>
  <c r="R50" i="1"/>
  <c r="P50" i="1"/>
  <c r="X49" i="1"/>
  <c r="Z49" i="1"/>
  <c r="V49" i="1"/>
  <c r="T49" i="1"/>
  <c r="R49" i="1"/>
  <c r="P49" i="1"/>
  <c r="X47" i="1"/>
  <c r="Z47" i="1"/>
  <c r="T47" i="1"/>
  <c r="R47" i="1"/>
  <c r="P47" i="1"/>
  <c r="X45" i="1"/>
  <c r="Z45" i="1"/>
  <c r="V45" i="1"/>
  <c r="T45" i="1"/>
  <c r="R45" i="1"/>
  <c r="P45" i="1"/>
  <c r="Q22" i="5"/>
  <c r="X44" i="1"/>
  <c r="Z44" i="1"/>
  <c r="V44" i="1"/>
  <c r="T44" i="1"/>
  <c r="R44" i="1"/>
  <c r="P44" i="1"/>
  <c r="X42" i="1"/>
  <c r="Z42" i="1"/>
  <c r="V42" i="1"/>
  <c r="T42" i="1"/>
  <c r="R42" i="1"/>
  <c r="P42" i="1"/>
  <c r="X41" i="1"/>
  <c r="Z41" i="1"/>
  <c r="V41" i="1"/>
  <c r="T41" i="1"/>
  <c r="R41" i="1"/>
  <c r="P41" i="1"/>
  <c r="X39" i="1"/>
  <c r="Z39" i="1"/>
  <c r="V39" i="1"/>
  <c r="T39" i="1"/>
  <c r="R39" i="1"/>
  <c r="P39" i="1"/>
  <c r="Q29" i="5"/>
  <c r="AA29" i="5"/>
  <c r="X38" i="1"/>
  <c r="Z38" i="1"/>
  <c r="V38" i="1"/>
  <c r="T38" i="1"/>
  <c r="R38" i="1"/>
  <c r="P38" i="1"/>
  <c r="Q24" i="5"/>
  <c r="X37" i="1"/>
  <c r="Z37" i="1"/>
  <c r="V37" i="1"/>
  <c r="T37" i="1"/>
  <c r="R37" i="1"/>
  <c r="P37" i="1"/>
  <c r="X35" i="1"/>
  <c r="Z35" i="1"/>
  <c r="X34" i="1"/>
  <c r="Z34" i="1"/>
  <c r="V35" i="1"/>
  <c r="V34" i="1"/>
  <c r="T35" i="1"/>
  <c r="T34" i="1"/>
  <c r="R35" i="1"/>
  <c r="R34" i="1"/>
  <c r="P35" i="1"/>
  <c r="P34" i="1"/>
  <c r="X33" i="1"/>
  <c r="Z33" i="1"/>
  <c r="V33" i="1"/>
  <c r="T33" i="1"/>
  <c r="R33" i="1"/>
  <c r="P33" i="1"/>
  <c r="X32" i="1"/>
  <c r="Z32" i="1"/>
  <c r="V32" i="1"/>
  <c r="T32" i="1"/>
  <c r="R32" i="1"/>
  <c r="P32" i="1"/>
  <c r="X28" i="1"/>
  <c r="Z28" i="1"/>
  <c r="V28" i="1"/>
  <c r="T28" i="1"/>
  <c r="R28" i="1"/>
  <c r="P28" i="1"/>
  <c r="X27" i="1"/>
  <c r="Z27" i="1"/>
  <c r="V27" i="1"/>
  <c r="T27" i="1"/>
  <c r="R27" i="1"/>
  <c r="P27" i="1"/>
  <c r="D19" i="2"/>
  <c r="X26" i="1"/>
  <c r="Z26" i="1"/>
  <c r="V26" i="1"/>
  <c r="T26" i="1"/>
  <c r="R26" i="1"/>
  <c r="P26" i="1"/>
  <c r="X23" i="1"/>
  <c r="Z23" i="1"/>
  <c r="V23" i="1"/>
  <c r="T23" i="1"/>
  <c r="R23" i="1"/>
  <c r="X21" i="1"/>
  <c r="Z21" i="1"/>
  <c r="V21" i="1"/>
  <c r="T21" i="1"/>
  <c r="R21" i="1"/>
  <c r="P21" i="1"/>
  <c r="X20" i="1"/>
  <c r="Z20" i="1"/>
  <c r="V20" i="1"/>
  <c r="X11" i="1"/>
  <c r="Z11" i="1"/>
  <c r="V11" i="1"/>
  <c r="T11" i="1"/>
  <c r="R11" i="1"/>
  <c r="P11" i="1"/>
  <c r="X10" i="1"/>
  <c r="Z10" i="1"/>
  <c r="V10" i="1"/>
  <c r="T10" i="1"/>
  <c r="R10" i="1"/>
  <c r="P10" i="1"/>
  <c r="Q20" i="5"/>
  <c r="X9" i="1"/>
  <c r="Z9" i="1"/>
  <c r="V9" i="1"/>
  <c r="T9" i="1"/>
  <c r="R9" i="1"/>
  <c r="X8" i="1"/>
  <c r="Z8" i="1"/>
  <c r="V8" i="1"/>
  <c r="T8" i="1"/>
  <c r="R8" i="1"/>
  <c r="P9" i="1"/>
  <c r="P8" i="1"/>
  <c r="H9" i="2"/>
  <c r="I9" i="2"/>
  <c r="H11" i="2"/>
  <c r="I11" i="2"/>
  <c r="H12" i="2"/>
  <c r="I12" i="2"/>
  <c r="H14" i="2"/>
  <c r="I14" i="2"/>
  <c r="H15" i="2"/>
  <c r="I15" i="2"/>
  <c r="H16" i="2"/>
  <c r="I16" i="2"/>
  <c r="H17" i="2"/>
  <c r="I17" i="2"/>
  <c r="H18" i="2"/>
  <c r="I18" i="2"/>
  <c r="H19" i="2"/>
  <c r="I19" i="2"/>
  <c r="H20" i="2"/>
  <c r="I20" i="2"/>
  <c r="H21" i="2"/>
  <c r="I21" i="2"/>
  <c r="H22" i="2"/>
  <c r="I22" i="2"/>
  <c r="H23" i="2"/>
  <c r="I23" i="2"/>
  <c r="H24" i="2"/>
  <c r="I24" i="2"/>
  <c r="H25" i="2"/>
  <c r="I25" i="2"/>
  <c r="H26" i="2"/>
  <c r="I26" i="2"/>
  <c r="H27" i="2"/>
  <c r="I27" i="2"/>
  <c r="H28" i="2"/>
  <c r="I28" i="2"/>
  <c r="H29" i="2"/>
  <c r="I29" i="2"/>
  <c r="H30" i="2"/>
  <c r="I30" i="2"/>
  <c r="H31" i="2"/>
  <c r="I31" i="2"/>
  <c r="H32" i="2"/>
  <c r="I32" i="2"/>
  <c r="H33" i="2"/>
  <c r="I33" i="2"/>
  <c r="H34" i="2"/>
  <c r="I34" i="2"/>
  <c r="H35" i="2"/>
  <c r="I35" i="2"/>
  <c r="H36" i="2"/>
  <c r="I36" i="2"/>
  <c r="H37" i="2"/>
  <c r="I37" i="2"/>
  <c r="H38" i="2"/>
  <c r="I38" i="2"/>
  <c r="H39" i="2"/>
  <c r="I39" i="2"/>
  <c r="H40" i="2"/>
  <c r="I40" i="2"/>
  <c r="H41" i="2"/>
  <c r="I41" i="2"/>
  <c r="H42" i="2"/>
  <c r="I42" i="2"/>
  <c r="H7" i="2"/>
  <c r="I7" i="2"/>
  <c r="G9" i="2"/>
  <c r="G11" i="2"/>
  <c r="G12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7" i="2"/>
  <c r="F9" i="2"/>
  <c r="F11" i="2"/>
  <c r="F12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7" i="2"/>
  <c r="E10" i="2"/>
  <c r="E11" i="2"/>
  <c r="E12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9" i="2"/>
  <c r="E7" i="2"/>
  <c r="D8" i="2"/>
  <c r="D9" i="2"/>
  <c r="D10" i="2"/>
  <c r="D11" i="2"/>
  <c r="D12" i="2"/>
  <c r="D15" i="2"/>
  <c r="D16" i="2"/>
  <c r="D17" i="2"/>
  <c r="D18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7" i="2"/>
  <c r="L52" i="1"/>
  <c r="H10" i="2"/>
  <c r="I10" i="2"/>
  <c r="G10" i="2"/>
  <c r="F10" i="2"/>
  <c r="E8" i="2"/>
  <c r="F8" i="2"/>
  <c r="G8" i="2"/>
  <c r="H8" i="2"/>
  <c r="I8" i="2"/>
  <c r="P20" i="1"/>
  <c r="D14" i="2"/>
  <c r="P17" i="1"/>
  <c r="D13" i="2"/>
  <c r="R20" i="1"/>
  <c r="E14" i="2"/>
  <c r="R17" i="1"/>
  <c r="E13" i="2"/>
  <c r="S11" i="5"/>
  <c r="S9" i="5"/>
  <c r="S51" i="5"/>
  <c r="T20" i="1"/>
  <c r="F14" i="2"/>
  <c r="T17" i="1"/>
  <c r="F13" i="2"/>
  <c r="U11" i="5"/>
  <c r="U9" i="5"/>
  <c r="V17" i="1"/>
  <c r="G13" i="2"/>
  <c r="W11" i="5"/>
  <c r="W9" i="5"/>
  <c r="W51" i="5"/>
  <c r="X17" i="1"/>
  <c r="Y11" i="5"/>
  <c r="Y9" i="5"/>
  <c r="Y51" i="5"/>
  <c r="Z17" i="1"/>
  <c r="AA11" i="5"/>
  <c r="AA9" i="5"/>
  <c r="AA51" i="5"/>
  <c r="H13" i="2"/>
  <c r="I13" i="2"/>
  <c r="Q9" i="5"/>
  <c r="Q51" i="5"/>
</calcChain>
</file>

<file path=xl/sharedStrings.xml><?xml version="1.0" encoding="utf-8"?>
<sst xmlns="http://schemas.openxmlformats.org/spreadsheetml/2006/main" count="1006" uniqueCount="349">
  <si>
    <t>PROVINSI JAMBI</t>
  </si>
  <si>
    <t>Tujuan</t>
  </si>
  <si>
    <t>Sasaran</t>
  </si>
  <si>
    <t>Kode</t>
  </si>
  <si>
    <t>Program dan Kegiatan</t>
  </si>
  <si>
    <t>Indikator</t>
  </si>
  <si>
    <t>Kinerja Program ( outcome )    dan Kegiatan (output)</t>
  </si>
  <si>
    <t>Target Kinerja Program dan Kerangka Pendanaan</t>
  </si>
  <si>
    <t>Tahun 1</t>
  </si>
  <si>
    <t>Target</t>
  </si>
  <si>
    <t>Rp</t>
  </si>
  <si>
    <t>Kondisi Kinerja pada Akhir periode Renstra SKPD</t>
  </si>
  <si>
    <t>Unit Kerja SKPD Penanggung Jawab</t>
  </si>
  <si>
    <t>Lokasi</t>
  </si>
  <si>
    <t>INDIKATOR KINERJA SKPD YANG MENGACU PADA TUJUAN DAN SASARAN RPJMD</t>
  </si>
  <si>
    <t>Kondisi Kinerja Pada Awal Periode RPJMD</t>
  </si>
  <si>
    <t>Tahun 0</t>
  </si>
  <si>
    <t>Tahun 2</t>
  </si>
  <si>
    <t>Tahun 3</t>
  </si>
  <si>
    <t>Tahun 4</t>
  </si>
  <si>
    <t>Tahun 5</t>
  </si>
  <si>
    <t>Kondisi Kinerja Pada Akhir Periode RPJMD</t>
  </si>
  <si>
    <t>Target capaian Setiap Tahun</t>
  </si>
  <si>
    <t>No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</si>
  <si>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</si>
  <si>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</si>
  <si>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</si>
  <si>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</si>
  <si>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</si>
  <si>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</si>
  <si>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</si>
  <si>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</si>
  <si>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</si>
  <si>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Keterangan :</t>
  </si>
  <si>
    <t>Tahun dasar 2015 (tahun 0 )</t>
  </si>
  <si>
    <t>Jambi,       April 2016</t>
  </si>
  <si>
    <t>Kepala Biro Umum</t>
  </si>
  <si>
    <t>Program Pelayanan Administrasi Perkantoran</t>
  </si>
  <si>
    <t>Kegiatan Penyediaan Jasa Surat Menyurat</t>
  </si>
  <si>
    <t>Kegiatan Penyediaan Jasa Komunikasi , Sumberdaya air dan listrik</t>
  </si>
  <si>
    <t>Kegiatan Penyediaan Jasa Peralatan dan Perlengkapan Kantor</t>
  </si>
  <si>
    <t>Kegiatan Penyediaan Jasa Jaminan Barang Milik Daerah</t>
  </si>
  <si>
    <t>Kegiatan Penyediaan Alat Tulis Kantor</t>
  </si>
  <si>
    <t>Kegiatan Penyediaan Barang Cetakan dan Penggandaan</t>
  </si>
  <si>
    <t>Kegiatan Penyediaan Bahan Logistik Kantor</t>
  </si>
  <si>
    <t>1.</t>
  </si>
  <si>
    <t>20.</t>
  </si>
  <si>
    <t>3.</t>
  </si>
  <si>
    <t>01</t>
  </si>
  <si>
    <t>01.</t>
  </si>
  <si>
    <t>02</t>
  </si>
  <si>
    <t>03</t>
  </si>
  <si>
    <t>05</t>
  </si>
  <si>
    <t>10</t>
  </si>
  <si>
    <t>11</t>
  </si>
  <si>
    <t>16</t>
  </si>
  <si>
    <t>21</t>
  </si>
  <si>
    <t>Terwujudnya tertib administrasi Biro Umum</t>
  </si>
  <si>
    <t>Jumlah ATK yang dipergunakan</t>
  </si>
  <si>
    <t>Jumlah Barang Cetakan dan Penggandaan yang dipergunakan</t>
  </si>
  <si>
    <t>Persentase Pelayanan Administrasi Perkantoran</t>
  </si>
  <si>
    <t>Persentase pemakaian jasa komunikasi, seumberdaya air dan listrik</t>
  </si>
  <si>
    <t>Persentase penggunaan  Jasa Peralatan dan Perlengkapan Kantor</t>
  </si>
  <si>
    <t>Persentase Jasa Jaminan Barang Milik Daerah</t>
  </si>
  <si>
    <t>Persentase Bahan Logistik Kantor</t>
  </si>
  <si>
    <t>Program Peningkatan Sarana dan Prasarana Aparatur</t>
  </si>
  <si>
    <t>Terwujudnya peningkatan kepuasan pelayanan kedinasan dan kerumahtanggaan pimpinan</t>
  </si>
  <si>
    <t>06</t>
  </si>
  <si>
    <t>Kegiatan Pengadaan Perlengkapan Rumah Jabatan / Dinas</t>
  </si>
  <si>
    <t>Kegiatan Pemeliharaan Rutin/Berkala Rumah Dinas</t>
  </si>
  <si>
    <t>24</t>
  </si>
  <si>
    <t>Kegiatan Pemeliharaan Rutin / Berkala Kendaraan Dinas / Operasional</t>
  </si>
  <si>
    <t>Persentase Perlengkapan Rumah Jabatan / Dinas</t>
  </si>
  <si>
    <t>Persentase  Pemeliharaan Rutin/Berkala Rumah Dinas</t>
  </si>
  <si>
    <t>Persentase Pemeliharaan Rutin / Berkala Kendaraan Dinas / Operasional</t>
  </si>
  <si>
    <t>Program Penunjang Pelayanan Kedinasan Kepala Daerah / Wakil Kepala Daerah</t>
  </si>
  <si>
    <t>Kegiatan Dialog / Audiensi dengan Tokoh-Tokoh Masyarakat,Pimpinan / Anggota Organisasi Sosial dan Kemasyarakatan</t>
  </si>
  <si>
    <t>Kegiatan Penerimaan Kunjungan Kerja Pejabat Negara / Departemen / Lembaga Pemerintah Non Departemen / Luar Negeri</t>
  </si>
  <si>
    <t>Kegiatan Koordinasi dengan Pemerintah Pusat dan Pemerintah Daerah Lainnya</t>
  </si>
  <si>
    <t>Kegiatan Pelayanan Kedinasan Kepala Daerah / Wakil Kepala Daerah</t>
  </si>
  <si>
    <t>Persentase Penunjang Pelayanan Kedinasan Kepala Daerah / Wakil Kepala Daerah</t>
  </si>
  <si>
    <t>Terwujudnya Pelayanan Administrasi Keuangan Sekretariat dengan cepat, tertib dan akuntabel</t>
  </si>
  <si>
    <t>Kegiatan Rapat-rapat Koordinasi dan Konsultasi Keluar Daerah</t>
  </si>
  <si>
    <t>Kegiatan Rapat, Monitoring dan Evaluasi ke dalam Daerah</t>
  </si>
  <si>
    <t>07</t>
  </si>
  <si>
    <t>18</t>
  </si>
  <si>
    <t>25</t>
  </si>
  <si>
    <t>Program Peningkatan Pengembangan Sistem Pelaporan Capaian Kinerja dan Keuangan</t>
  </si>
  <si>
    <t>Kegiatan Penyusunan Pelaporan Keuangan</t>
  </si>
  <si>
    <t>Tersedianya Laporan Keuangan Sekretariat Daerah</t>
  </si>
  <si>
    <t>12 bulan</t>
  </si>
  <si>
    <t>Jumlah pegawai yang dibayar gajinya</t>
  </si>
  <si>
    <t>Persentase Rapat-rapat Koordinasi dan Konsultasi Keluar Daerah</t>
  </si>
  <si>
    <t>Persentase Rapat, Monitoring dan Evaluasi ke dalam Daerah</t>
  </si>
  <si>
    <t>Terwujudnya Sarana dan Prasarana yang  memadai dengan prinsip efektif dan efesiensi</t>
  </si>
  <si>
    <t>Kegiatan Penyediaan Jasa Kebersihan Kantor</t>
  </si>
  <si>
    <t>12</t>
  </si>
  <si>
    <t>Kegiatan Penyediaan Komponen Instalasi listrik/penerangan bangunan kantor</t>
  </si>
  <si>
    <t>08</t>
  </si>
  <si>
    <t>Perentase Penyediaan Jasa Kebersihan Kantor</t>
  </si>
  <si>
    <t>Persentase Komponen Instalasi listrik/penerangan bangunan kantor yang terpakai</t>
  </si>
  <si>
    <t>Kegiatan pengadaan Kendaraan Dinas / Operasional</t>
  </si>
  <si>
    <t>Kegiatan Pengadaan Perlengkapan Gedung Kantor</t>
  </si>
  <si>
    <t>22</t>
  </si>
  <si>
    <t>Kegiatan Pemeliharaan Rutin/Berkala Gedung Kantor</t>
  </si>
  <si>
    <t>28</t>
  </si>
  <si>
    <t>Kegiatan Pemeliharaan Rutin / Berkala Peralatan Gedung Kantor</t>
  </si>
  <si>
    <t>Kegiatan Inventarisasi Barang Milik Daerah Provinsi Jambi</t>
  </si>
  <si>
    <t>Tersedianya data aset yang akurat</t>
  </si>
  <si>
    <t>Terciptanya tertib administrasi pengelolaan  aset dan terwujudnya pengelolaan aset yang profesional</t>
  </si>
  <si>
    <t>Jumlah surat masuk/keluar per tahun</t>
  </si>
  <si>
    <t>23000 surat</t>
  </si>
  <si>
    <t>18 Item</t>
  </si>
  <si>
    <t>Biro Umum</t>
  </si>
  <si>
    <t>Provinsi Jambi</t>
  </si>
  <si>
    <t>Tahun 2016</t>
  </si>
  <si>
    <t>Tahun 2017</t>
  </si>
  <si>
    <t>Tahun 2018</t>
  </si>
  <si>
    <t>Tahun 2019</t>
  </si>
  <si>
    <t>Tahun 2020</t>
  </si>
  <si>
    <t>Tahun 2021</t>
  </si>
  <si>
    <t>Persantasse Peningkatan Sarana dan Prasarana Aparatur</t>
  </si>
  <si>
    <t>Jumlah pengadaan Kendaraan Dinas / Operasional</t>
  </si>
  <si>
    <t>Jumlah Pengadaan Perlengkapan Gedung Kantor</t>
  </si>
  <si>
    <t>Persentase Pemeliharaan Rutin/Berkala Gedung Kantor</t>
  </si>
  <si>
    <t>Persentase Pemeliharaan Rutin / Berkala Peralatan Gedung Kantor</t>
  </si>
  <si>
    <t xml:space="preserve">Jumlah Pakaian Dinas </t>
  </si>
  <si>
    <t>1100 stel</t>
  </si>
  <si>
    <t>Persentase Pengembangan Sistem Pelaporan Capaian Kinerja dan Keuangan</t>
  </si>
  <si>
    <t>Kegiatan Penataan Administrasi Tata Usaha Biro</t>
  </si>
  <si>
    <t>Jumlah Laporan yang disampikan</t>
  </si>
  <si>
    <t>RENCANA PROGRAM, KEGIATAN, INDIKATOR KINERJA, KELOMPOK SASARAN, DAN PENDANAAN INDIKATIF</t>
  </si>
  <si>
    <t>Meningkatkan Pelayanan Administrasi Keuangan Sekretariat dengan cepat, tertib dan akuntabel</t>
  </si>
  <si>
    <t>Meningkatnya sarana dan prasarana yang memadai dengan prinsip efektif dan efesiensi</t>
  </si>
  <si>
    <t>Persentase Terlaksananya Dialog/Audiensi antara Kepala Daerah dengan Tokoh Masyarakat, Pimpinan/ Anggota Organisasi Sosial dan Masyarakat.</t>
  </si>
  <si>
    <t>Peresentase Penerimaan Kunjungan Kerja Pejabat Negara / Departemen / Lembaga Pemerintah Non Departemen / Luar Negeri</t>
  </si>
  <si>
    <t>Persentase Pelayanan Kedinasan Kepala Daerah / Wakil Kepala Daerah</t>
  </si>
  <si>
    <t>Indikator Sasaran</t>
  </si>
  <si>
    <t>Persentase Koordinasi dengan Pemerintah Pusat dan Pemerintah Daerah Lainnya</t>
  </si>
  <si>
    <t>I</t>
  </si>
  <si>
    <t>II</t>
  </si>
  <si>
    <t>IV</t>
  </si>
  <si>
    <t>III</t>
  </si>
  <si>
    <t>V</t>
  </si>
  <si>
    <t>0</t>
  </si>
  <si>
    <t>H. SUMANTRI, S.Sos</t>
  </si>
  <si>
    <t>Pembina Tk. I</t>
  </si>
  <si>
    <t>Nip. 19580203 198103 1 005</t>
  </si>
  <si>
    <t>Bagian Adm.Umum</t>
  </si>
  <si>
    <t>Bagian Rumah Tangga</t>
  </si>
  <si>
    <t>Bagian Keuangan</t>
  </si>
  <si>
    <t>Jambi,       Maret  2016</t>
  </si>
  <si>
    <t>Nilai Sakip</t>
  </si>
  <si>
    <t>71 Item</t>
  </si>
  <si>
    <t>Periode pembayaran rekening</t>
  </si>
  <si>
    <t>Periode Jaminan Barang Milik Daerah</t>
  </si>
  <si>
    <t>50 Item</t>
  </si>
  <si>
    <t>Kegiatan Penyediaan Jasa Keamanan kantor dan rumah jabatan</t>
  </si>
  <si>
    <t>Jumlah bahan logistik kantor</t>
  </si>
  <si>
    <t>Jumlah jenis pengadaan perlengkapan</t>
  </si>
  <si>
    <t>Jumlah Gedung</t>
  </si>
  <si>
    <t>Jumlah Kendaraan</t>
  </si>
  <si>
    <t>Persentase standarisasi Pelayanan kedinasan Kepala Daerah/Wakil Kepala Daerah yang terpenuhi</t>
  </si>
  <si>
    <t>Jumlah rapat koordinasi</t>
  </si>
  <si>
    <t>Jumlah Rapat, Monitoring dan Evaluasi ke dalam Daerah</t>
  </si>
  <si>
    <t>Jumlah laporan</t>
  </si>
  <si>
    <t>Tingkat pemenuhan kebutuhan dasar operasional unit kerja dalam mendukung tugas pokok dan mendukung tupoksinya</t>
  </si>
  <si>
    <t>Persentase Pemenuhan kebutuhan sarana dan prasarana kerja aparatur sesuai standar daerah</t>
  </si>
  <si>
    <t>Periode penggunaan  Jasa Peralatan dan Perlengkapan Kantor</t>
  </si>
  <si>
    <t>2 Unit</t>
  </si>
  <si>
    <t>2 unit</t>
  </si>
  <si>
    <r>
      <rPr>
        <sz val="11"/>
        <color theme="1"/>
        <rFont val="Calibri"/>
        <family val="2"/>
      </rPr>
      <t>≥</t>
    </r>
    <r>
      <rPr>
        <sz val="9.35"/>
        <color theme="1"/>
        <rFont val="Calibri"/>
        <family val="2"/>
      </rPr>
      <t xml:space="preserve"> 2 Unit</t>
    </r>
  </si>
  <si>
    <t>50 item</t>
  </si>
  <si>
    <r>
      <rPr>
        <sz val="11"/>
        <color theme="1"/>
        <rFont val="Calibri"/>
        <family val="2"/>
      </rPr>
      <t>≥</t>
    </r>
    <r>
      <rPr>
        <sz val="9.35"/>
        <color theme="1"/>
        <rFont val="Calibri"/>
        <family val="2"/>
      </rPr>
      <t xml:space="preserve"> 50 item</t>
    </r>
  </si>
  <si>
    <t>Jumlah Dialog/Audiensi antara Kepala Daerah dengan Tokoh Masyarakat, Pimpinan/ Anggota Organisasi Sosial dan Masyarakat.</t>
  </si>
  <si>
    <t>Jumlah  Koordinasi dengan Pemerintah Pusat dan Pemerintah Daerah Lainnya</t>
  </si>
  <si>
    <t>Periode pemakainan Jasa Kebersihan Kantor</t>
  </si>
  <si>
    <t>Jumlah Komponen Instalasi listrik/penerangan bangunan kantor yang terpakai</t>
  </si>
  <si>
    <t>Jumlah gedung kantor yang terpelihara</t>
  </si>
  <si>
    <t>Jumlah peralatan gedung kantor</t>
  </si>
  <si>
    <t>4  Bus R 6</t>
  </si>
  <si>
    <t>76 minibus R4</t>
  </si>
  <si>
    <t>208 Unit R2</t>
  </si>
  <si>
    <t>≥   208 Unit R2</t>
  </si>
  <si>
    <t>Jumlah Penerimaan Kunjungan Kerja Pejabat Negara / Departemen / Lembaga Pemerintah Non Departemen / Luar Negeri</t>
  </si>
  <si>
    <t>100 dialog/audiensi</t>
  </si>
  <si>
    <r>
      <t>≥</t>
    </r>
    <r>
      <rPr>
        <sz val="9.35"/>
        <color theme="1"/>
        <rFont val="Calibri"/>
        <family val="2"/>
      </rPr>
      <t xml:space="preserve"> 100 dialog/audiensi</t>
    </r>
  </si>
  <si>
    <t>250 Kunjungan</t>
  </si>
  <si>
    <t>≥ 250 Kunjungan</t>
  </si>
  <si>
    <t>150 kali</t>
  </si>
  <si>
    <t>≥ 150 kali</t>
  </si>
  <si>
    <t>≥ 65%</t>
  </si>
  <si>
    <t>105 orang</t>
  </si>
  <si>
    <t>≥ 110 orang</t>
  </si>
  <si>
    <t>700 kali</t>
  </si>
  <si>
    <t>1700 kali</t>
  </si>
  <si>
    <t>≥ 1100 stel</t>
  </si>
  <si>
    <t>Bagian Perlengkapan</t>
  </si>
  <si>
    <t>1.   Program Pelayanan administrasi perkantoran</t>
  </si>
  <si>
    <t>2.   Program Peningkatan Sarana dan Prasarana Aparatur</t>
  </si>
  <si>
    <t>3.   Program Peningkatan pengembangan Sistem Pelaporan capaian Kinerja</t>
  </si>
  <si>
    <t xml:space="preserve">       dan Keuangan</t>
  </si>
  <si>
    <t>:</t>
  </si>
  <si>
    <t>4.   Program Penunjang Pelayanan Kedinasan Kepala Daerah dan Wakil</t>
  </si>
  <si>
    <t xml:space="preserve">      Kepala Daerah</t>
  </si>
  <si>
    <t>T O T A L</t>
  </si>
  <si>
    <t>PROGRAM</t>
  </si>
  <si>
    <t>Kegiatan Jasa Administrasi Keuangan</t>
  </si>
  <si>
    <t>Tingkat pemenuhan kebutuhan dasar operasional unit kerja dalam mendukung tugas pokok dan fungsinya</t>
  </si>
  <si>
    <t>MISI I TERTIB</t>
  </si>
  <si>
    <t>1 Dok</t>
  </si>
  <si>
    <t>Jumlah kendaraan dinas yang diasuransikan</t>
  </si>
  <si>
    <t>Jumlah gedung kantor/rumah dinas yang diasuransikan</t>
  </si>
  <si>
    <t>Score IKM Keamanan Kantor</t>
  </si>
  <si>
    <t>B</t>
  </si>
  <si>
    <t>Jumlah Rumah  dinas yang dipelihara</t>
  </si>
  <si>
    <t>Jumlah Kendaraan dinas / operasional yang dipelihara</t>
  </si>
  <si>
    <t>Jumlah Dialog/Audiensi antara Kepala Daerah dengan Tokoh Masyarakat, Pimpinan/ Anggota Organisasi Sosial dan Masyarakat difasilitasi</t>
  </si>
  <si>
    <t>Persentase Pelayanan Kedinasan Kepala Daerah / Wakil Kepala Daerah yang difalitasi</t>
  </si>
  <si>
    <t>Jumlah laporan Keuangan</t>
  </si>
  <si>
    <t>Jumlah laporan BMD</t>
  </si>
  <si>
    <t>1 Dokumn</t>
  </si>
  <si>
    <t>1 D</t>
  </si>
  <si>
    <t>Score IKM Kebersihan Kantor</t>
  </si>
  <si>
    <t>Persentase  Komponen Instalasi listrik/penerangan bangunan kantor yang di fasilitasi</t>
  </si>
  <si>
    <t>8 unit</t>
  </si>
  <si>
    <t>Persentase  Perlengkapan Gedung Kantor yang difalitasi</t>
  </si>
  <si>
    <t>Jumlah gedung kantor yang dipelihara</t>
  </si>
  <si>
    <t>KONDISI AWAL ( 2015)</t>
  </si>
  <si>
    <t>Terwujudnya Jambi yang tertib</t>
  </si>
  <si>
    <t>Kegiatan Penyediaan Jasa Administrasi Keuangan</t>
  </si>
  <si>
    <t>Kegiatan Penataan Admnistrasi Tata Usaha Biro Provinsi Jambi</t>
  </si>
  <si>
    <t>Kegiatan Penyediaan jasa keamanan kantor</t>
  </si>
  <si>
    <t>1 Dokumen</t>
  </si>
  <si>
    <t>6 Gedung kantor, 3 Rumah dinas jabatan</t>
  </si>
  <si>
    <t>94 Kendaraan dinas R4</t>
  </si>
  <si>
    <t>Terwujudnya  pemenuhan kebutuhan dasar operasional unit kerja dalam mendukung tugas pokok dan fungsinya</t>
  </si>
  <si>
    <t>650 Kali</t>
  </si>
  <si>
    <t>1500 kali</t>
  </si>
  <si>
    <t>196 R4</t>
  </si>
  <si>
    <t>23500 surat</t>
  </si>
  <si>
    <t>24000 surat</t>
  </si>
  <si>
    <t>24500 surat</t>
  </si>
  <si>
    <t>2500 surat</t>
  </si>
  <si>
    <t>2550 surat</t>
  </si>
  <si>
    <t>Jumlah kendaraan dinas  roda 4</t>
  </si>
  <si>
    <t>Jumlah kendaraan dinas  roda  2</t>
  </si>
  <si>
    <t>2 Rumah Dinas</t>
  </si>
  <si>
    <t>1 Sekretariat</t>
  </si>
  <si>
    <t>Persentase peralatan gedung kantor yang difasilitasi</t>
  </si>
  <si>
    <t>90 dialog/audiensi</t>
  </si>
  <si>
    <t>230 kunjungan</t>
  </si>
  <si>
    <t>145 kali</t>
  </si>
  <si>
    <t>1750 kali</t>
  </si>
  <si>
    <t>22000 surat</t>
  </si>
  <si>
    <t>Total</t>
  </si>
  <si>
    <t>Prov Jambi</t>
  </si>
  <si>
    <t>Tabel 5.1. Rencana Program, Kegiatan, Indikator Kinerja, Kelompok Sasaran dan Pendanaan Indikatif Sekretariat Daerah Provinsi Jambi</t>
  </si>
  <si>
    <t>Biro Umum Setda Provinsi Jambi</t>
  </si>
  <si>
    <t>Kegiatan Pemeliharaan rutin Taman Kantor Gubernur dan lingkungannya</t>
  </si>
  <si>
    <t>Persentase  Pemeliharaan rutin Taman Kantor Gubernur dan lingkungannya yang di fasilitasi</t>
  </si>
  <si>
    <t>Program Peningkatan Pelayanan Kedinasan Kepala Daerah / Wakil Kepala Daerah</t>
  </si>
  <si>
    <t>Kegiatan Pengkajian Rekomendasi Staf Ahli bagi Kepala Daerah/Wakil Kepala Daerah dalam menyelenggarakan tugas, wewenang dan kewajibannya</t>
  </si>
  <si>
    <t>Persentase Pengkajian Rekomendasi Staf Ahli bagi Kepala Daerah/Wakil Kepala Daerah dalam menyelenggarakan tugas, wewenang dan kewajiban yang difasilitasi</t>
  </si>
  <si>
    <t>Persentase peningkatan Pengembangan Sisem Pelaporan Capaian Kinerja dan keuangan</t>
  </si>
  <si>
    <t>Kegiatan Pelayanan Rapat , Monitoring dan Evaluasi Kedalam Daerah KDH/WKDH.</t>
  </si>
  <si>
    <t>Jumlah rapat Monitoring dan Evaluasi Kedalam Daerah KDH/WKDH yang falitasi</t>
  </si>
  <si>
    <t>*</t>
  </si>
  <si>
    <t xml:space="preserve">diubah menjadi </t>
  </si>
  <si>
    <t>Persentase Pembayaran Listrik yang difasilitasi</t>
  </si>
  <si>
    <t>Persentase Pembayaran Komunikasi yang difasilitasi</t>
  </si>
  <si>
    <t>Persentase Pembayaran Air yang difasilitasi</t>
  </si>
  <si>
    <t>Persentase Pembayaran komunikasi yang difasilitasi</t>
  </si>
  <si>
    <t>Persentase Pembayaran Listrik ayng difasilitasi</t>
  </si>
  <si>
    <t>Persentase Jasa Peralatan dan perlengkapan Kantor yang difasilitasi</t>
  </si>
  <si>
    <t>Persentase bahan logistik kantor yang difasilitasi</t>
  </si>
  <si>
    <t>Persentase  perlengkapan Rumah Jabatan/Dinas yang difasilitasi</t>
  </si>
  <si>
    <t>Jumlah Penerimaan Kunjungan Kerja Pejabat Negara / Departemen / Lembaga Pemerintah Non Departemen / Luar Negeri yang difasilitasi</t>
  </si>
  <si>
    <t>Jumlah  Koordinasi dengan Pemerintah Pusat dan Pemerintah Daerah Lainnya yang difasilitasi</t>
  </si>
  <si>
    <t>Jumlah rapat koordinasi dan konsultasi yanga difasilitasi</t>
  </si>
  <si>
    <t>Jumlah Rapat, Monitoring dan Evaluasi ke dalam Daerah yang difasilitasi</t>
  </si>
  <si>
    <t>Persentase Kebutuhan ATK yang difasilitasi</t>
  </si>
  <si>
    <t>Persentase Kebutuhan barang cetakan dan penggandan yang difasilitasi</t>
  </si>
  <si>
    <t>OTIN SUPANDI, S.Sos</t>
  </si>
  <si>
    <t>Nip. 19620215 198503 1 007</t>
  </si>
  <si>
    <t>Tatget Kinerja</t>
  </si>
  <si>
    <t>23500 Surat</t>
  </si>
  <si>
    <t>6 gedung kator, 3 rumah dinas jabatan</t>
  </si>
  <si>
    <t>Pesrsentase peyediaan jasa Kemanan Gedung Kantor,rumah dinas/jabatan</t>
  </si>
  <si>
    <t>3 Rumah Dinas</t>
  </si>
  <si>
    <t>4 bus R6,76 Minibus R4,208 Knedaraan R2</t>
  </si>
  <si>
    <t>Jambi,       Desember 2017</t>
  </si>
  <si>
    <t>100 Dialog/audiensi</t>
  </si>
  <si>
    <t>150 Kali</t>
  </si>
  <si>
    <t>Catatan   :</t>
  </si>
  <si>
    <t>= Dihilangkan dari Progam Kegiatan Biro Umum</t>
  </si>
  <si>
    <t>= Diubah nama kegiatannya</t>
  </si>
  <si>
    <t>120 Kendaraan Dinas R4</t>
  </si>
  <si>
    <t>Jumlah Laporan Perencanaan</t>
  </si>
  <si>
    <t>Jumlah Laporan Evaluasi Kinerja</t>
  </si>
  <si>
    <t>Jumlah Laporan Kegiatan Penataan Adm Tata Usaha Biro</t>
  </si>
  <si>
    <t>4 Dokumen</t>
  </si>
  <si>
    <t>3 Dokumen</t>
  </si>
  <si>
    <t>13 Dokumen</t>
  </si>
  <si>
    <t>04</t>
  </si>
  <si>
    <t>Jumlah Laporan Kegiatan Penataan ADM. Tata Usaha Biro</t>
  </si>
  <si>
    <t>3 Dokumen Laporan Perencanaan</t>
  </si>
  <si>
    <t>13 Dokumen Laporan Evaluasi Kinerja</t>
  </si>
  <si>
    <t>4 Dokumen Kegiatan Penataan Adm. T.U Biro Provinsi Jambi</t>
  </si>
  <si>
    <t>117 Orang</t>
  </si>
  <si>
    <t>LAMPIRAN REVISI NAMA KEGIATAN PADA RKPD / RENSTRA</t>
  </si>
  <si>
    <t>1750 Kali</t>
  </si>
  <si>
    <t>700 Kali</t>
  </si>
  <si>
    <t>Meningkatnya fasilitasi pelayanan kedinasan Kepala Daerah dan Wakil Kepala Daerah</t>
  </si>
  <si>
    <t>Persentase pemenuhan kebutuhan sarana dan prasarana kerja aparatur sesuai standar daerah</t>
  </si>
  <si>
    <t>Kinerja Program ( outcome) dan Kegiatan (output)</t>
  </si>
  <si>
    <t>Persentase pemenuhan kebutuhan dasar operasional unit kerja dalam mendukung tugas pokok dan fungsinya</t>
  </si>
  <si>
    <t>( Revisi)</t>
  </si>
  <si>
    <t>Persentase  Pelayanan Kedinasan Kepala Daerah / Wakil Kepala Daerah yang di fasilitasi</t>
  </si>
  <si>
    <t>Kegiatan Pelayanan Rapat, Monitoring dan Evaluasi ke Dalam Daerah KDH/WKDH</t>
  </si>
  <si>
    <t>118 Kendaraan dinas R4</t>
  </si>
  <si>
    <t>125 Kendaraan dinas R4</t>
  </si>
  <si>
    <t>135 Kendaraan dinas R4</t>
  </si>
  <si>
    <t>145 Kendaraan dinas R4</t>
  </si>
  <si>
    <t>118 minibus R4</t>
  </si>
  <si>
    <t>170 Unit R2</t>
  </si>
  <si>
    <t>125 minibus R4</t>
  </si>
  <si>
    <t>180 Unit R2</t>
  </si>
  <si>
    <t>135 minibus R4</t>
  </si>
  <si>
    <t>190 Unit R2</t>
  </si>
  <si>
    <t>145 minibus R4</t>
  </si>
  <si>
    <t>200 Unit R2</t>
  </si>
  <si>
    <t>Kegiatan Sebelum Revisi</t>
  </si>
  <si>
    <t>Kegiatan Setelah Revisi</t>
  </si>
  <si>
    <t>Setelah Revisi (Kegiatan di Rasionalisasi)</t>
  </si>
  <si>
    <t>Setelah Revisi (Kegiatan Di Rasionalisasi)</t>
  </si>
  <si>
    <t>Persentse Kebutuhan ATK yang di fasilitasi</t>
  </si>
  <si>
    <t>6  Dokumen Penyediaan barang cetak dan poenggandaan</t>
  </si>
  <si>
    <t>DRAFT REVISI BIRO UMUM</t>
  </si>
  <si>
    <t>Jambi,      Januari 2019</t>
  </si>
  <si>
    <t>KEPALA BIRO UMUM</t>
  </si>
  <si>
    <t>NIP. 19620215 198503 1 00</t>
  </si>
  <si>
    <t>Terwujudnya Reformasi Birokrasi Pemerintah Provinsi Jambi</t>
  </si>
  <si>
    <t>Indeks Kepuasan Masyarakat terhadap pelayanan Biro Umum</t>
  </si>
  <si>
    <t>Laporan Keuangan Sesuai SAP</t>
  </si>
  <si>
    <t>Meningkatnya Penyelenggaraan Pemerintahan Umum, dan Otonomi Daerah</t>
  </si>
  <si>
    <t xml:space="preserve">Meningkatnya kualitas Pelayanan Publik , Akuntanbilitas Kinerja, dan Keuangan </t>
  </si>
  <si>
    <t xml:space="preserve">Persentase peningkatan pelayanan kedinasan Kepala Daerah/Wakil Kepala Daerah </t>
  </si>
  <si>
    <t>Opini atas Laporan Keuangan Sekretariat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</si>
</sst>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</numFmts>
  <fonts count="4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9.35"/>
      <color theme="1"/>
      <name val="Calibri"/>
      <family val="2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gency FB"/>
      <family val="2"/>
    </font>
    <font>
      <b/>
      <sz val="12"/>
      <color theme="1"/>
      <name val="Agency FB"/>
      <family val="2"/>
    </font>
    <font>
      <sz val="14"/>
      <color theme="1"/>
      <name val="Agency FB"/>
      <family val="2"/>
    </font>
    <font>
      <b/>
      <sz val="14"/>
      <color theme="1"/>
      <name val="Agency FB"/>
      <family val="2"/>
    </font>
    <font>
      <b/>
      <u/>
      <sz val="14"/>
      <color theme="1"/>
      <name val="Agency FB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gency FB"/>
      <family val="2"/>
    </font>
    <font>
      <sz val="12"/>
      <color theme="1"/>
      <name val="Calibri"/>
      <family val="2"/>
      <scheme val="minor"/>
    </font>
    <font>
      <sz val="12"/>
      <color theme="1"/>
      <name val="Agency FB"/>
      <family val="2"/>
    </font>
    <font>
      <sz val="12"/>
      <name val="Agency FB"/>
      <family val="2"/>
    </font>
    <font>
      <b/>
      <u/>
      <sz val="12"/>
      <color theme="1"/>
      <name val="Agency FB"/>
      <family val="2"/>
    </font>
    <font>
      <sz val="12"/>
      <color theme="0"/>
      <name val="Agency FB"/>
      <family val="2"/>
    </font>
    <font>
      <sz val="11"/>
      <color theme="0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0"/>
      <name val="Bookman Old Style"/>
      <family val="1"/>
    </font>
    <font>
      <sz val="11"/>
      <color theme="1"/>
      <name val="Bookman Old Style"/>
      <family val="1"/>
    </font>
    <font>
      <sz val="11"/>
      <name val="Bookman Old Style"/>
      <family val="1"/>
    </font>
    <font>
      <b/>
      <sz val="14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7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829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5" xfId="0" applyBorder="1" applyAlignment="1">
      <alignment horizontal="center" vertical="center"/>
    </xf>
    <xf numFmtId="0" fontId="3" fillId="0" borderId="0" xfId="0" applyFont="1"/>
    <xf numFmtId="0" fontId="0" fillId="0" borderId="2" xfId="0" applyBorder="1" applyAlignment="1">
      <alignment horizontal="center" vertical="center" wrapText="1"/>
    </xf>
    <xf numFmtId="0" fontId="6" fillId="0" borderId="0" xfId="0" applyFont="1"/>
    <xf numFmtId="0" fontId="0" fillId="0" borderId="13" xfId="0" applyBorder="1"/>
    <xf numFmtId="0" fontId="0" fillId="0" borderId="14" xfId="0" applyBorder="1"/>
    <xf numFmtId="0" fontId="0" fillId="2" borderId="5" xfId="0" quotePrefix="1" applyFill="1" applyBorder="1" applyAlignment="1">
      <alignment horizontal="center" vertical="center"/>
    </xf>
    <xf numFmtId="0" fontId="0" fillId="2" borderId="8" xfId="0" quotePrefix="1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13" xfId="0" applyBorder="1" applyAlignment="1">
      <alignment horizontal="justify" wrapText="1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justify" vertical="top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justify" vertical="center" wrapText="1"/>
    </xf>
    <xf numFmtId="0" fontId="0" fillId="0" borderId="20" xfId="0" applyBorder="1"/>
    <xf numFmtId="0" fontId="0" fillId="2" borderId="13" xfId="0" quotePrefix="1" applyFill="1" applyBorder="1" applyAlignment="1">
      <alignment horizontal="center" vertical="center"/>
    </xf>
    <xf numFmtId="0" fontId="0" fillId="0" borderId="13" xfId="0" applyBorder="1" applyAlignment="1">
      <alignment horizontal="justify" vertical="top" wrapText="1"/>
    </xf>
    <xf numFmtId="164" fontId="0" fillId="0" borderId="8" xfId="1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13" xfId="1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3" xfId="0" applyBorder="1"/>
    <xf numFmtId="0" fontId="1" fillId="2" borderId="29" xfId="0" quotePrefix="1" applyFont="1" applyFill="1" applyBorder="1" applyAlignment="1">
      <alignment horizontal="center" vertical="center"/>
    </xf>
    <xf numFmtId="0" fontId="1" fillId="0" borderId="29" xfId="0" applyFont="1" applyBorder="1" applyAlignment="1">
      <alignment horizontal="justify" vertical="center" wrapText="1"/>
    </xf>
    <xf numFmtId="9" fontId="1" fillId="0" borderId="29" xfId="0" applyNumberFormat="1" applyFont="1" applyBorder="1" applyAlignment="1">
      <alignment horizontal="center" vertical="center"/>
    </xf>
    <xf numFmtId="0" fontId="0" fillId="0" borderId="32" xfId="0" applyBorder="1"/>
    <xf numFmtId="0" fontId="0" fillId="2" borderId="20" xfId="0" quotePrefix="1" applyFill="1" applyBorder="1" applyAlignment="1">
      <alignment horizontal="center" vertical="center"/>
    </xf>
    <xf numFmtId="0" fontId="0" fillId="0" borderId="20" xfId="0" applyBorder="1" applyAlignment="1">
      <alignment horizontal="justify" wrapText="1"/>
    </xf>
    <xf numFmtId="164" fontId="0" fillId="0" borderId="20" xfId="1" applyNumberFormat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" fillId="0" borderId="29" xfId="0" applyFont="1" applyBorder="1" applyAlignment="1">
      <alignment horizontal="justify" wrapText="1"/>
    </xf>
    <xf numFmtId="164" fontId="1" fillId="0" borderId="29" xfId="1" applyNumberFormat="1" applyFont="1" applyBorder="1" applyAlignment="1">
      <alignment horizontal="center" vertical="center"/>
    </xf>
    <xf numFmtId="0" fontId="0" fillId="0" borderId="20" xfId="0" applyBorder="1" applyAlignment="1">
      <alignment horizontal="justify" vertical="center" wrapText="1"/>
    </xf>
    <xf numFmtId="0" fontId="1" fillId="0" borderId="29" xfId="0" applyFont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/>
    </xf>
    <xf numFmtId="164" fontId="8" fillId="0" borderId="20" xfId="1" applyNumberFormat="1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164" fontId="0" fillId="0" borderId="23" xfId="1" applyNumberFormat="1" applyFont="1" applyBorder="1" applyAlignment="1">
      <alignment horizontal="center" vertical="center"/>
    </xf>
    <xf numFmtId="0" fontId="0" fillId="2" borderId="23" xfId="0" quotePrefix="1" applyFill="1" applyBorder="1" applyAlignment="1">
      <alignment horizontal="center" vertical="center"/>
    </xf>
    <xf numFmtId="0" fontId="1" fillId="0" borderId="29" xfId="0" applyFont="1" applyBorder="1" applyAlignment="1">
      <alignment horizontal="justify" vertical="top" wrapText="1"/>
    </xf>
    <xf numFmtId="164" fontId="0" fillId="0" borderId="13" xfId="1" applyNumberFormat="1" applyFont="1" applyBorder="1" applyAlignment="1">
      <alignment vertical="center"/>
    </xf>
    <xf numFmtId="164" fontId="7" fillId="0" borderId="29" xfId="1" applyNumberFormat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0" fillId="2" borderId="37" xfId="0" quotePrefix="1" applyFill="1" applyBorder="1" applyAlignment="1">
      <alignment horizontal="center" vertical="center"/>
    </xf>
    <xf numFmtId="0" fontId="0" fillId="2" borderId="28" xfId="0" quotePrefix="1" applyFill="1" applyBorder="1" applyAlignment="1">
      <alignment horizontal="center" vertical="center"/>
    </xf>
    <xf numFmtId="0" fontId="0" fillId="2" borderId="38" xfId="0" quotePrefix="1" applyFill="1" applyBorder="1" applyAlignment="1">
      <alignment horizontal="center" vertical="center"/>
    </xf>
    <xf numFmtId="0" fontId="0" fillId="2" borderId="39" xfId="0" quotePrefix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2" borderId="18" xfId="0" quotePrefix="1" applyFill="1" applyBorder="1" applyAlignment="1">
      <alignment horizontal="center" vertical="center"/>
    </xf>
    <xf numFmtId="0" fontId="1" fillId="2" borderId="36" xfId="0" applyFont="1" applyFill="1" applyBorder="1"/>
    <xf numFmtId="0" fontId="0" fillId="2" borderId="40" xfId="0" quotePrefix="1" applyFill="1" applyBorder="1" applyAlignment="1">
      <alignment horizontal="center" vertical="center"/>
    </xf>
    <xf numFmtId="0" fontId="0" fillId="2" borderId="41" xfId="0" quotePrefix="1" applyFill="1" applyBorder="1" applyAlignment="1">
      <alignment horizontal="center" vertical="center"/>
    </xf>
    <xf numFmtId="0" fontId="0" fillId="2" borderId="36" xfId="0" quotePrefix="1" applyFill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2" borderId="11" xfId="0" quotePrefix="1" applyFill="1" applyBorder="1" applyAlignment="1">
      <alignment horizontal="center" vertical="top"/>
    </xf>
    <xf numFmtId="0" fontId="1" fillId="2" borderId="36" xfId="0" quotePrefix="1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0" fillId="2" borderId="34" xfId="0" quotePrefix="1" applyFill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9" xfId="0" applyBorder="1" applyAlignment="1">
      <alignment horizontal="justify" vertical="center" wrapText="1"/>
    </xf>
    <xf numFmtId="164" fontId="0" fillId="0" borderId="2" xfId="1" applyNumberFormat="1" applyFont="1" applyBorder="1" applyAlignment="1">
      <alignment horizontal="center" vertical="center"/>
    </xf>
    <xf numFmtId="0" fontId="0" fillId="0" borderId="36" xfId="0" applyBorder="1" applyAlignment="1">
      <alignment vertical="top"/>
    </xf>
    <xf numFmtId="0" fontId="0" fillId="2" borderId="29" xfId="0" quotePrefix="1" applyFill="1" applyBorder="1" applyAlignment="1">
      <alignment horizontal="center" vertical="center"/>
    </xf>
    <xf numFmtId="0" fontId="1" fillId="2" borderId="29" xfId="0" quotePrefix="1" applyFont="1" applyFill="1" applyBorder="1" applyAlignment="1">
      <alignment horizontal="center" vertical="top"/>
    </xf>
    <xf numFmtId="0" fontId="0" fillId="2" borderId="34" xfId="0" applyFill="1" applyBorder="1" applyAlignment="1">
      <alignment horizontal="center" vertical="top"/>
    </xf>
    <xf numFmtId="0" fontId="2" fillId="2" borderId="7" xfId="0" quotePrefix="1" applyFont="1" applyFill="1" applyBorder="1" applyAlignment="1">
      <alignment horizontal="center" vertical="center"/>
    </xf>
    <xf numFmtId="0" fontId="2" fillId="2" borderId="8" xfId="0" quotePrefix="1" applyFont="1" applyFill="1" applyBorder="1" applyAlignment="1">
      <alignment horizontal="center" vertical="center"/>
    </xf>
    <xf numFmtId="0" fontId="2" fillId="2" borderId="9" xfId="0" quotePrefix="1" applyFont="1" applyFill="1" applyBorder="1" applyAlignment="1">
      <alignment horizontal="center" vertical="center"/>
    </xf>
    <xf numFmtId="0" fontId="0" fillId="0" borderId="5" xfId="0" applyBorder="1" applyAlignment="1">
      <alignment horizontal="justify" vertical="center" wrapText="1"/>
    </xf>
    <xf numFmtId="0" fontId="0" fillId="0" borderId="5" xfId="0" applyBorder="1" applyAlignment="1">
      <alignment horizontal="justify" wrapText="1"/>
    </xf>
    <xf numFmtId="0" fontId="0" fillId="0" borderId="8" xfId="0" applyBorder="1" applyAlignment="1">
      <alignment horizontal="left" vertical="center"/>
    </xf>
    <xf numFmtId="164" fontId="7" fillId="2" borderId="5" xfId="1" quotePrefix="1" applyNumberFormat="1" applyFill="1" applyBorder="1" applyAlignment="1">
      <alignment horizontal="center" vertical="center"/>
    </xf>
    <xf numFmtId="0" fontId="0" fillId="2" borderId="4" xfId="0" quotePrefix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164" fontId="0" fillId="2" borderId="5" xfId="1" applyNumberFormat="1" applyFont="1" applyFill="1" applyBorder="1" applyAlignment="1">
      <alignment horizontal="center" vertical="center"/>
    </xf>
    <xf numFmtId="164" fontId="0" fillId="2" borderId="5" xfId="1" quotePrefix="1" applyNumberFormat="1" applyFont="1" applyFill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 wrapText="1"/>
    </xf>
    <xf numFmtId="164" fontId="0" fillId="0" borderId="5" xfId="1" applyNumberFormat="1" applyFont="1" applyBorder="1" applyAlignment="1">
      <alignment horizontal="right" vertical="center"/>
    </xf>
    <xf numFmtId="0" fontId="0" fillId="2" borderId="11" xfId="0" quotePrefix="1" applyFill="1" applyBorder="1" applyAlignment="1">
      <alignment horizontal="center" vertical="center"/>
    </xf>
    <xf numFmtId="0" fontId="0" fillId="0" borderId="11" xfId="0" applyBorder="1"/>
    <xf numFmtId="0" fontId="0" fillId="0" borderId="11" xfId="0" applyBorder="1" applyAlignment="1">
      <alignment vertical="top"/>
    </xf>
    <xf numFmtId="0" fontId="1" fillId="0" borderId="29" xfId="0" applyFont="1" applyBorder="1" applyAlignment="1">
      <alignment horizontal="center" vertical="center" wrapText="1"/>
    </xf>
    <xf numFmtId="0" fontId="0" fillId="0" borderId="20" xfId="0" applyBorder="1" applyAlignment="1">
      <alignment horizontal="justify" vertical="top" wrapText="1"/>
    </xf>
    <xf numFmtId="164" fontId="2" fillId="2" borderId="6" xfId="0" quotePrefix="1" applyNumberFormat="1" applyFont="1" applyFill="1" applyBorder="1" applyAlignment="1">
      <alignment horizontal="center" vertical="center"/>
    </xf>
    <xf numFmtId="164" fontId="2" fillId="2" borderId="9" xfId="0" quotePrefix="1" applyNumberFormat="1" applyFont="1" applyFill="1" applyBorder="1" applyAlignment="1">
      <alignment horizontal="center" vertical="center"/>
    </xf>
    <xf numFmtId="0" fontId="0" fillId="2" borderId="46" xfId="0" quotePrefix="1" applyFill="1" applyBorder="1" applyAlignment="1">
      <alignment horizontal="center" vertical="center"/>
    </xf>
    <xf numFmtId="0" fontId="0" fillId="2" borderId="13" xfId="0" quotePrefix="1" applyFill="1" applyBorder="1" applyAlignment="1">
      <alignment horizontal="right" vertical="center"/>
    </xf>
    <xf numFmtId="164" fontId="7" fillId="2" borderId="13" xfId="1" quotePrefix="1" applyNumberFormat="1" applyFill="1" applyBorder="1" applyAlignment="1">
      <alignment horizontal="center" vertical="center"/>
    </xf>
    <xf numFmtId="164" fontId="0" fillId="2" borderId="6" xfId="0" quotePrefix="1" applyNumberFormat="1" applyFill="1" applyBorder="1" applyAlignment="1">
      <alignment horizontal="center" vertical="center"/>
    </xf>
    <xf numFmtId="164" fontId="0" fillId="2" borderId="3" xfId="0" quotePrefix="1" applyNumberFormat="1" applyFill="1" applyBorder="1" applyAlignment="1">
      <alignment horizontal="center" vertical="center"/>
    </xf>
    <xf numFmtId="164" fontId="0" fillId="2" borderId="14" xfId="0" quotePrefix="1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justify" vertical="center" wrapText="1"/>
    </xf>
    <xf numFmtId="164" fontId="1" fillId="2" borderId="2" xfId="1" quotePrefix="1" applyNumberFormat="1" applyFont="1" applyFill="1" applyBorder="1" applyAlignment="1">
      <alignment horizontal="center" vertical="center"/>
    </xf>
    <xf numFmtId="164" fontId="7" fillId="2" borderId="2" xfId="1" applyNumberFormat="1" applyFill="1" applyBorder="1" applyAlignment="1">
      <alignment horizontal="center" vertical="center"/>
    </xf>
    <xf numFmtId="164" fontId="7" fillId="2" borderId="2" xfId="1" quotePrefix="1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justify" vertical="center" wrapText="1"/>
    </xf>
    <xf numFmtId="164" fontId="7" fillId="2" borderId="5" xfId="1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 wrapText="1"/>
    </xf>
    <xf numFmtId="0" fontId="0" fillId="2" borderId="13" xfId="0" applyFill="1" applyBorder="1" applyAlignment="1">
      <alignment horizontal="justify" vertical="center" wrapText="1"/>
    </xf>
    <xf numFmtId="164" fontId="7" fillId="2" borderId="13" xfId="1" applyNumberForma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justify" vertical="center" wrapText="1"/>
    </xf>
    <xf numFmtId="164" fontId="1" fillId="2" borderId="5" xfId="1" quotePrefix="1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justify" vertical="top" wrapText="1"/>
    </xf>
    <xf numFmtId="0" fontId="0" fillId="2" borderId="5" xfId="0" applyFill="1" applyBorder="1" applyAlignment="1">
      <alignment horizontal="justify" vertical="center"/>
    </xf>
    <xf numFmtId="0" fontId="0" fillId="2" borderId="5" xfId="0" applyFill="1" applyBorder="1" applyAlignment="1">
      <alignment horizontal="justify" vertical="top"/>
    </xf>
    <xf numFmtId="0" fontId="1" fillId="2" borderId="5" xfId="0" applyFont="1" applyFill="1" applyBorder="1" applyAlignment="1">
      <alignment horizontal="justify" wrapText="1"/>
    </xf>
    <xf numFmtId="164" fontId="1" fillId="2" borderId="5" xfId="1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justify" wrapText="1"/>
    </xf>
    <xf numFmtId="0" fontId="0" fillId="2" borderId="5" xfId="0" applyFill="1" applyBorder="1" applyAlignment="1">
      <alignment vertical="center"/>
    </xf>
    <xf numFmtId="0" fontId="1" fillId="2" borderId="5" xfId="0" applyFont="1" applyFill="1" applyBorder="1" applyAlignment="1">
      <alignment horizontal="justify" vertical="top" wrapText="1"/>
    </xf>
    <xf numFmtId="0" fontId="0" fillId="2" borderId="4" xfId="0" applyFill="1" applyBorder="1" applyAlignment="1">
      <alignment horizontal="center" vertical="center"/>
    </xf>
    <xf numFmtId="164" fontId="0" fillId="2" borderId="5" xfId="1" applyNumberFormat="1" applyFont="1" applyFill="1" applyBorder="1"/>
    <xf numFmtId="0" fontId="0" fillId="2" borderId="5" xfId="0" applyFill="1" applyBorder="1" applyAlignment="1">
      <alignment horizontal="left" vertical="top"/>
    </xf>
    <xf numFmtId="0" fontId="1" fillId="2" borderId="5" xfId="0" applyFont="1" applyFill="1" applyBorder="1" applyAlignment="1">
      <alignment horizontal="center" vertical="center"/>
    </xf>
    <xf numFmtId="164" fontId="7" fillId="0" borderId="8" xfId="1" applyNumberFormat="1" applyBorder="1" applyAlignment="1">
      <alignment horizontal="center" vertical="center"/>
    </xf>
    <xf numFmtId="164" fontId="7" fillId="2" borderId="8" xfId="1" quotePrefix="1" applyNumberFormat="1" applyFill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justify" wrapText="1"/>
    </xf>
    <xf numFmtId="164" fontId="0" fillId="2" borderId="8" xfId="1" applyNumberFormat="1" applyFont="1" applyFill="1" applyBorder="1"/>
    <xf numFmtId="164" fontId="0" fillId="2" borderId="8" xfId="1" applyNumberFormat="1" applyFont="1" applyFill="1" applyBorder="1" applyAlignment="1">
      <alignment horizontal="center" vertical="center"/>
    </xf>
    <xf numFmtId="164" fontId="0" fillId="2" borderId="8" xfId="1" quotePrefix="1" applyNumberFormat="1" applyFont="1" applyFill="1" applyBorder="1" applyAlignment="1">
      <alignment horizontal="center" vertical="center"/>
    </xf>
    <xf numFmtId="164" fontId="0" fillId="2" borderId="9" xfId="0" quotePrefix="1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justify" wrapText="1"/>
    </xf>
    <xf numFmtId="164" fontId="0" fillId="2" borderId="2" xfId="1" applyNumberFormat="1" applyFont="1" applyFill="1" applyBorder="1"/>
    <xf numFmtId="164" fontId="0" fillId="2" borderId="2" xfId="1" applyNumberFormat="1" applyFont="1" applyFill="1" applyBorder="1" applyAlignment="1">
      <alignment horizontal="center" vertical="center"/>
    </xf>
    <xf numFmtId="164" fontId="0" fillId="2" borderId="2" xfId="1" quotePrefix="1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justify" vertical="center" wrapText="1"/>
    </xf>
    <xf numFmtId="164" fontId="1" fillId="2" borderId="8" xfId="1" quotePrefix="1" applyNumberFormat="1" applyFon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2" borderId="2" xfId="0" applyFill="1" applyBorder="1" applyAlignment="1">
      <alignment horizontal="justify" vertical="top" wrapText="1"/>
    </xf>
    <xf numFmtId="9" fontId="1" fillId="0" borderId="29" xfId="0" applyNumberFormat="1" applyFont="1" applyBorder="1" applyAlignment="1">
      <alignment horizontal="center" vertical="center" wrapText="1"/>
    </xf>
    <xf numFmtId="164" fontId="1" fillId="0" borderId="29" xfId="1" applyNumberFormat="1" applyFont="1" applyBorder="1" applyAlignment="1">
      <alignment horizontal="center" vertical="center" wrapText="1"/>
    </xf>
    <xf numFmtId="0" fontId="1" fillId="2" borderId="29" xfId="0" quotePrefix="1" applyFont="1" applyFill="1" applyBorder="1" applyAlignment="1">
      <alignment horizontal="left" vertical="center" wrapText="1"/>
    </xf>
    <xf numFmtId="0" fontId="0" fillId="2" borderId="34" xfId="0" applyFill="1" applyBorder="1" applyAlignment="1">
      <alignment horizontal="left" vertical="center" wrapText="1"/>
    </xf>
    <xf numFmtId="0" fontId="0" fillId="2" borderId="36" xfId="0" applyFill="1" applyBorder="1" applyAlignment="1">
      <alignment horizontal="left" vertical="center" wrapText="1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horizontal="left" vertical="center" wrapText="1"/>
    </xf>
    <xf numFmtId="165" fontId="0" fillId="0" borderId="5" xfId="1" applyNumberFormat="1" applyFont="1" applyBorder="1" applyAlignment="1">
      <alignment horizontal="center" vertical="center"/>
    </xf>
    <xf numFmtId="0" fontId="0" fillId="2" borderId="5" xfId="0" quotePrefix="1" applyFill="1" applyBorder="1" applyAlignment="1">
      <alignment horizontal="center" vertical="top"/>
    </xf>
    <xf numFmtId="0" fontId="0" fillId="0" borderId="5" xfId="0" quotePrefix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2" borderId="39" xfId="0" quotePrefix="1" applyFill="1" applyBorder="1" applyAlignment="1">
      <alignment horizontal="center" vertical="top"/>
    </xf>
    <xf numFmtId="0" fontId="0" fillId="2" borderId="11" xfId="0" quotePrefix="1" applyFill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164" fontId="0" fillId="0" borderId="5" xfId="1" applyNumberFormat="1" applyFont="1" applyBorder="1" applyAlignment="1">
      <alignment horizontal="center" vertical="top"/>
    </xf>
    <xf numFmtId="0" fontId="0" fillId="2" borderId="12" xfId="0" quotePrefix="1" applyFill="1" applyBorder="1" applyAlignment="1">
      <alignment horizontal="center" vertical="top"/>
    </xf>
    <xf numFmtId="0" fontId="0" fillId="0" borderId="8" xfId="0" applyBorder="1" applyAlignment="1">
      <alignment horizontal="justify" vertical="top" wrapText="1"/>
    </xf>
    <xf numFmtId="0" fontId="0" fillId="0" borderId="8" xfId="0" applyBorder="1" applyAlignment="1">
      <alignment horizontal="justify" vertical="top"/>
    </xf>
    <xf numFmtId="0" fontId="0" fillId="2" borderId="41" xfId="0" quotePrefix="1" applyFill="1" applyBorder="1" applyAlignment="1">
      <alignment horizontal="center" vertical="top"/>
    </xf>
    <xf numFmtId="0" fontId="0" fillId="0" borderId="20" xfId="0" applyBorder="1" applyAlignment="1">
      <alignment horizontal="left" vertical="center" wrapText="1"/>
    </xf>
    <xf numFmtId="3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164" fontId="1" fillId="2" borderId="29" xfId="1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left" vertical="center" wrapText="1"/>
    </xf>
    <xf numFmtId="9" fontId="0" fillId="0" borderId="20" xfId="0" applyNumberFormat="1" applyBorder="1" applyAlignment="1">
      <alignment horizontal="center" vertical="center"/>
    </xf>
    <xf numFmtId="164" fontId="0" fillId="0" borderId="20" xfId="1" applyNumberFormat="1" applyFont="1" applyBorder="1" applyAlignment="1">
      <alignment horizontal="right" vertical="center"/>
    </xf>
    <xf numFmtId="0" fontId="0" fillId="0" borderId="40" xfId="0" applyBorder="1"/>
    <xf numFmtId="0" fontId="0" fillId="0" borderId="41" xfId="0" applyBorder="1" applyAlignment="1">
      <alignment vertical="top"/>
    </xf>
    <xf numFmtId="0" fontId="0" fillId="0" borderId="40" xfId="0" applyBorder="1" applyAlignment="1">
      <alignment vertical="top"/>
    </xf>
    <xf numFmtId="0" fontId="0" fillId="2" borderId="20" xfId="0" quotePrefix="1" applyFill="1" applyBorder="1" applyAlignment="1">
      <alignment horizontal="center" vertical="top"/>
    </xf>
    <xf numFmtId="0" fontId="0" fillId="2" borderId="38" xfId="0" quotePrefix="1" applyFill="1" applyBorder="1" applyAlignment="1">
      <alignment horizontal="center" vertical="top"/>
    </xf>
    <xf numFmtId="0" fontId="1" fillId="0" borderId="29" xfId="0" applyFont="1" applyBorder="1" applyAlignment="1">
      <alignment vertical="top" wrapText="1"/>
    </xf>
    <xf numFmtId="9" fontId="1" fillId="0" borderId="29" xfId="0" applyNumberFormat="1" applyFont="1" applyBorder="1" applyAlignment="1">
      <alignment horizontal="center" vertical="top"/>
    </xf>
    <xf numFmtId="164" fontId="1" fillId="2" borderId="29" xfId="1" applyNumberFormat="1" applyFont="1" applyFill="1" applyBorder="1" applyAlignment="1">
      <alignment horizontal="center" vertical="top"/>
    </xf>
    <xf numFmtId="164" fontId="1" fillId="0" borderId="29" xfId="1" applyNumberFormat="1" applyFont="1" applyBorder="1" applyAlignment="1">
      <alignment horizontal="center" vertical="top"/>
    </xf>
    <xf numFmtId="0" fontId="1" fillId="0" borderId="29" xfId="0" applyFont="1" applyBorder="1" applyAlignment="1">
      <alignment horizontal="center" vertical="top"/>
    </xf>
    <xf numFmtId="0" fontId="0" fillId="0" borderId="13" xfId="0" quotePrefix="1" applyBorder="1" applyAlignment="1">
      <alignment horizontal="center" vertical="center"/>
    </xf>
    <xf numFmtId="164" fontId="0" fillId="0" borderId="13" xfId="1" applyNumberFormat="1" applyFont="1" applyBorder="1" applyAlignment="1">
      <alignment horizontal="center" vertical="top"/>
    </xf>
    <xf numFmtId="0" fontId="0" fillId="0" borderId="41" xfId="0" applyBorder="1" applyAlignment="1">
      <alignment horizontal="left" vertical="center"/>
    </xf>
    <xf numFmtId="0" fontId="0" fillId="0" borderId="20" xfId="0" applyBorder="1" applyAlignment="1">
      <alignment vertical="center"/>
    </xf>
    <xf numFmtId="164" fontId="0" fillId="2" borderId="20" xfId="1" applyNumberFormat="1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top"/>
    </xf>
    <xf numFmtId="0" fontId="1" fillId="2" borderId="36" xfId="0" applyFont="1" applyFill="1" applyBorder="1" applyAlignment="1">
      <alignment vertical="top"/>
    </xf>
    <xf numFmtId="0" fontId="1" fillId="0" borderId="29" xfId="0" applyFont="1" applyBorder="1" applyAlignment="1">
      <alignment horizontal="left" vertical="top" wrapText="1"/>
    </xf>
    <xf numFmtId="164" fontId="0" fillId="2" borderId="13" xfId="1" applyNumberFormat="1" applyFont="1" applyFill="1" applyBorder="1" applyAlignment="1">
      <alignment horizontal="center" vertical="center"/>
    </xf>
    <xf numFmtId="164" fontId="1" fillId="2" borderId="29" xfId="1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vertical="top" wrapText="1"/>
    </xf>
    <xf numFmtId="164" fontId="0" fillId="0" borderId="20" xfId="1" applyNumberFormat="1" applyFont="1" applyBorder="1" applyAlignment="1">
      <alignment vertical="center"/>
    </xf>
    <xf numFmtId="0" fontId="1" fillId="0" borderId="32" xfId="0" applyFont="1" applyBorder="1" applyAlignment="1">
      <alignment horizontal="center" vertical="top" wrapText="1"/>
    </xf>
    <xf numFmtId="9" fontId="12" fillId="0" borderId="29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/>
    <xf numFmtId="9" fontId="12" fillId="0" borderId="29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12" xfId="0" applyBorder="1"/>
    <xf numFmtId="0" fontId="0" fillId="0" borderId="8" xfId="0" applyBorder="1" applyAlignment="1">
      <alignment horizontal="left" vertical="center" wrapText="1"/>
    </xf>
    <xf numFmtId="164" fontId="0" fillId="0" borderId="8" xfId="1" applyNumberFormat="1" applyFont="1" applyBorder="1" applyAlignment="1">
      <alignment horizontal="right" vertical="center"/>
    </xf>
    <xf numFmtId="0" fontId="1" fillId="0" borderId="34" xfId="0" applyFont="1" applyBorder="1" applyAlignment="1">
      <alignment horizontal="center" vertical="top"/>
    </xf>
    <xf numFmtId="0" fontId="0" fillId="0" borderId="5" xfId="0" applyBorder="1" applyAlignment="1">
      <alignment horizontal="justify" vertical="top"/>
    </xf>
    <xf numFmtId="0" fontId="13" fillId="0" borderId="20" xfId="0" applyFont="1" applyBorder="1" applyAlignment="1">
      <alignment horizontal="center" vertical="center"/>
    </xf>
    <xf numFmtId="164" fontId="0" fillId="0" borderId="20" xfId="1" applyNumberFormat="1" applyFont="1" applyBorder="1" applyAlignment="1">
      <alignment horizontal="left" vertical="top"/>
    </xf>
    <xf numFmtId="0" fontId="0" fillId="0" borderId="20" xfId="0" applyBorder="1" applyAlignment="1">
      <alignment horizontal="center" vertical="top" wrapText="1"/>
    </xf>
    <xf numFmtId="0" fontId="0" fillId="0" borderId="19" xfId="0" applyBorder="1" applyAlignment="1">
      <alignment vertical="top"/>
    </xf>
    <xf numFmtId="0" fontId="0" fillId="0" borderId="23" xfId="0" applyBorder="1" applyAlignment="1">
      <alignment horizontal="justify" vertical="top" wrapText="1"/>
    </xf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" fillId="0" borderId="25" xfId="0" applyFont="1" applyBorder="1" applyAlignment="1">
      <alignment vertical="top" wrapText="1"/>
    </xf>
    <xf numFmtId="0" fontId="1" fillId="0" borderId="26" xfId="0" applyFont="1" applyBorder="1" applyAlignment="1">
      <alignment vertical="top" wrapText="1"/>
    </xf>
    <xf numFmtId="0" fontId="0" fillId="0" borderId="4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3" fillId="0" borderId="20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/>
    </xf>
    <xf numFmtId="0" fontId="17" fillId="0" borderId="5" xfId="0" applyFont="1" applyBorder="1" applyAlignment="1">
      <alignment horizontal="center" vertical="top" wrapText="1"/>
    </xf>
    <xf numFmtId="9" fontId="0" fillId="0" borderId="13" xfId="0" applyNumberFormat="1" applyBorder="1" applyAlignment="1">
      <alignment horizontal="center" vertical="top"/>
    </xf>
    <xf numFmtId="0" fontId="17" fillId="0" borderId="13" xfId="0" applyFont="1" applyBorder="1" applyAlignment="1">
      <alignment horizontal="center" vertical="top"/>
    </xf>
    <xf numFmtId="9" fontId="17" fillId="0" borderId="2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23" xfId="0" applyBorder="1" applyAlignment="1">
      <alignment horizontal="justify" vertical="center" wrapText="1"/>
    </xf>
    <xf numFmtId="164" fontId="7" fillId="0" borderId="23" xfId="1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9" xfId="0" applyBorder="1" applyAlignment="1">
      <alignment horizontal="left" vertical="center" wrapText="1"/>
    </xf>
    <xf numFmtId="0" fontId="0" fillId="0" borderId="29" xfId="0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justify" vertical="top"/>
    </xf>
    <xf numFmtId="0" fontId="0" fillId="2" borderId="0" xfId="0" quotePrefix="1" applyFill="1" applyAlignment="1">
      <alignment horizontal="center" vertical="center"/>
    </xf>
    <xf numFmtId="0" fontId="0" fillId="2" borderId="0" xfId="0" quotePrefix="1" applyFill="1" applyAlignment="1">
      <alignment horizontal="center" vertical="top"/>
    </xf>
    <xf numFmtId="0" fontId="0" fillId="0" borderId="0" xfId="0" applyAlignment="1">
      <alignment horizontal="justify" vertical="top" wrapText="1"/>
    </xf>
    <xf numFmtId="164" fontId="0" fillId="2" borderId="0" xfId="1" applyNumberFormat="1" applyFont="1" applyFill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4" borderId="8" xfId="0" applyNumberFormat="1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0" fontId="0" fillId="0" borderId="45" xfId="0" applyBorder="1"/>
    <xf numFmtId="0" fontId="0" fillId="0" borderId="12" xfId="0" applyBorder="1" applyAlignment="1">
      <alignment horizontal="right" vertical="center"/>
    </xf>
    <xf numFmtId="0" fontId="1" fillId="0" borderId="49" xfId="0" applyFont="1" applyBorder="1" applyAlignment="1">
      <alignment vertical="center"/>
    </xf>
    <xf numFmtId="0" fontId="0" fillId="0" borderId="40" xfId="0" applyBorder="1" applyAlignment="1">
      <alignment horizontal="right" vertical="center"/>
    </xf>
    <xf numFmtId="41" fontId="0" fillId="0" borderId="13" xfId="2" applyFont="1" applyBorder="1" applyAlignment="1">
      <alignment horizontal="center" vertical="center"/>
    </xf>
    <xf numFmtId="41" fontId="0" fillId="0" borderId="20" xfId="2" applyFont="1" applyBorder="1" applyAlignment="1">
      <alignment horizontal="center"/>
    </xf>
    <xf numFmtId="41" fontId="0" fillId="0" borderId="20" xfId="2" applyFont="1" applyBorder="1" applyAlignment="1">
      <alignment horizontal="center" vertical="center"/>
    </xf>
    <xf numFmtId="0" fontId="0" fillId="0" borderId="38" xfId="0" applyBorder="1"/>
    <xf numFmtId="0" fontId="0" fillId="0" borderId="41" xfId="0" applyBorder="1"/>
    <xf numFmtId="0" fontId="0" fillId="0" borderId="53" xfId="0" applyBorder="1"/>
    <xf numFmtId="41" fontId="0" fillId="0" borderId="13" xfId="2" applyFont="1" applyBorder="1" applyAlignment="1">
      <alignment horizontal="center"/>
    </xf>
    <xf numFmtId="0" fontId="1" fillId="0" borderId="51" xfId="0" applyFont="1" applyBorder="1"/>
    <xf numFmtId="0" fontId="1" fillId="0" borderId="52" xfId="0" applyFont="1" applyBorder="1" applyAlignment="1">
      <alignment horizontal="center" vertical="center"/>
    </xf>
    <xf numFmtId="41" fontId="0" fillId="0" borderId="38" xfId="2" applyFont="1" applyBorder="1" applyAlignment="1">
      <alignment horizontal="right"/>
    </xf>
    <xf numFmtId="41" fontId="0" fillId="0" borderId="41" xfId="2" applyFont="1" applyBorder="1" applyAlignment="1">
      <alignment horizontal="right"/>
    </xf>
    <xf numFmtId="41" fontId="0" fillId="0" borderId="13" xfId="2" applyFont="1" applyBorder="1" applyAlignment="1">
      <alignment horizontal="right" vertical="center"/>
    </xf>
    <xf numFmtId="41" fontId="0" fillId="0" borderId="13" xfId="2" applyFont="1" applyBorder="1" applyAlignment="1">
      <alignment vertical="center"/>
    </xf>
    <xf numFmtId="0" fontId="1" fillId="0" borderId="54" xfId="0" applyFont="1" applyBorder="1"/>
    <xf numFmtId="0" fontId="0" fillId="0" borderId="19" xfId="0" applyBorder="1" applyAlignment="1">
      <alignment horizontal="center" vertical="center"/>
    </xf>
    <xf numFmtId="41" fontId="0" fillId="0" borderId="23" xfId="2" applyFont="1" applyBorder="1" applyAlignment="1">
      <alignment horizontal="center"/>
    </xf>
    <xf numFmtId="41" fontId="0" fillId="0" borderId="23" xfId="2" applyFont="1" applyBorder="1" applyAlignment="1">
      <alignment horizontal="center" vertical="center"/>
    </xf>
    <xf numFmtId="41" fontId="0" fillId="0" borderId="18" xfId="2" applyFont="1" applyBorder="1" applyAlignment="1">
      <alignment horizontal="right"/>
    </xf>
    <xf numFmtId="41" fontId="0" fillId="0" borderId="19" xfId="2" applyFont="1" applyBorder="1" applyAlignment="1">
      <alignment horizontal="right"/>
    </xf>
    <xf numFmtId="0" fontId="10" fillId="2" borderId="2" xfId="0" quotePrefix="1" applyFont="1" applyFill="1" applyBorder="1" applyAlignment="1">
      <alignment horizontal="center" vertical="top"/>
    </xf>
    <xf numFmtId="0" fontId="4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/>
    </xf>
    <xf numFmtId="41" fontId="0" fillId="0" borderId="38" xfId="2" applyFont="1" applyBorder="1" applyAlignment="1">
      <alignment vertical="center"/>
    </xf>
    <xf numFmtId="41" fontId="0" fillId="0" borderId="41" xfId="2" applyFont="1" applyBorder="1" applyAlignment="1">
      <alignment vertical="center"/>
    </xf>
    <xf numFmtId="41" fontId="0" fillId="0" borderId="18" xfId="2" applyFont="1" applyBorder="1" applyAlignment="1">
      <alignment vertical="center"/>
    </xf>
    <xf numFmtId="41" fontId="0" fillId="0" borderId="19" xfId="2" applyFont="1" applyBorder="1" applyAlignment="1">
      <alignment vertical="center"/>
    </xf>
    <xf numFmtId="41" fontId="0" fillId="0" borderId="53" xfId="2" applyFont="1" applyBorder="1" applyAlignment="1">
      <alignment vertical="center"/>
    </xf>
    <xf numFmtId="41" fontId="0" fillId="0" borderId="55" xfId="2" applyFont="1" applyBorder="1" applyAlignment="1">
      <alignment vertical="center"/>
    </xf>
    <xf numFmtId="41" fontId="0" fillId="0" borderId="37" xfId="2" applyFont="1" applyBorder="1" applyAlignment="1">
      <alignment horizontal="center" vertical="center"/>
    </xf>
    <xf numFmtId="0" fontId="1" fillId="0" borderId="22" xfId="0" applyFont="1" applyBorder="1" applyAlignment="1">
      <alignment horizontal="justify" vertical="top"/>
    </xf>
    <xf numFmtId="0" fontId="1" fillId="0" borderId="18" xfId="0" applyFont="1" applyBorder="1" applyAlignment="1">
      <alignment horizontal="justify" vertical="top" wrapText="1"/>
    </xf>
    <xf numFmtId="0" fontId="6" fillId="0" borderId="29" xfId="0" applyFont="1" applyBorder="1" applyAlignment="1">
      <alignment horizontal="justify" vertical="top" wrapText="1"/>
    </xf>
    <xf numFmtId="0" fontId="19" fillId="0" borderId="20" xfId="0" applyFont="1" applyBorder="1" applyAlignment="1">
      <alignment horizontal="justify"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justify" vertical="center" wrapText="1"/>
    </xf>
    <xf numFmtId="0" fontId="19" fillId="0" borderId="23" xfId="0" applyFont="1" applyBorder="1" applyAlignment="1">
      <alignment horizontal="justify" vertical="center" wrapText="1"/>
    </xf>
    <xf numFmtId="0" fontId="0" fillId="2" borderId="19" xfId="0" quotePrefix="1" applyFill="1" applyBorder="1" applyAlignment="1">
      <alignment horizontal="center" vertical="center"/>
    </xf>
    <xf numFmtId="0" fontId="0" fillId="8" borderId="20" xfId="0" applyFill="1" applyBorder="1" applyAlignment="1">
      <alignment vertical="center"/>
    </xf>
    <xf numFmtId="0" fontId="0" fillId="8" borderId="8" xfId="0" applyFill="1" applyBorder="1" applyAlignment="1">
      <alignment horizontal="center" vertical="center"/>
    </xf>
    <xf numFmtId="0" fontId="0" fillId="0" borderId="20" xfId="0" applyBorder="1" applyAlignment="1">
      <alignment horizontal="justify" vertical="top"/>
    </xf>
    <xf numFmtId="41" fontId="0" fillId="0" borderId="38" xfId="2" applyFont="1" applyBorder="1" applyAlignment="1">
      <alignment horizontal="center" vertical="center"/>
    </xf>
    <xf numFmtId="41" fontId="0" fillId="0" borderId="18" xfId="2" applyFont="1" applyBorder="1" applyAlignment="1">
      <alignment horizontal="center" vertical="center"/>
    </xf>
    <xf numFmtId="41" fontId="0" fillId="0" borderId="37" xfId="2" applyFont="1" applyBorder="1" applyAlignment="1">
      <alignment vertical="center"/>
    </xf>
    <xf numFmtId="41" fontId="0" fillId="0" borderId="0" xfId="2" applyFont="1" applyAlignment="1">
      <alignment horizontal="center" vertical="top"/>
    </xf>
    <xf numFmtId="9" fontId="0" fillId="2" borderId="20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1" fillId="0" borderId="0" xfId="0" applyFont="1"/>
    <xf numFmtId="0" fontId="23" fillId="0" borderId="0" xfId="0" applyFont="1"/>
    <xf numFmtId="0" fontId="24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27" fillId="0" borderId="0" xfId="0" applyFont="1"/>
    <xf numFmtId="0" fontId="28" fillId="0" borderId="2" xfId="0" applyFont="1" applyBorder="1" applyAlignment="1">
      <alignment horizontal="center" vertical="center" wrapText="1"/>
    </xf>
    <xf numFmtId="0" fontId="29" fillId="0" borderId="0" xfId="0" applyFont="1"/>
    <xf numFmtId="0" fontId="28" fillId="0" borderId="22" xfId="0" applyFont="1" applyBorder="1" applyAlignment="1">
      <alignment vertical="top" wrapText="1"/>
    </xf>
    <xf numFmtId="0" fontId="28" fillId="0" borderId="23" xfId="0" applyFont="1" applyBorder="1" applyAlignment="1">
      <alignment horizontal="justify" vertical="top" wrapText="1"/>
    </xf>
    <xf numFmtId="0" fontId="28" fillId="2" borderId="5" xfId="0" quotePrefix="1" applyFont="1" applyFill="1" applyBorder="1" applyAlignment="1">
      <alignment horizontal="center" vertical="top"/>
    </xf>
    <xf numFmtId="0" fontId="30" fillId="0" borderId="5" xfId="0" applyFont="1" applyBorder="1" applyAlignment="1">
      <alignment vertical="top"/>
    </xf>
    <xf numFmtId="0" fontId="28" fillId="0" borderId="20" xfId="0" applyFont="1" applyBorder="1" applyAlignment="1">
      <alignment vertical="top" wrapText="1"/>
    </xf>
    <xf numFmtId="0" fontId="28" fillId="0" borderId="20" xfId="0" applyFont="1" applyBorder="1" applyAlignment="1">
      <alignment horizontal="justify" vertical="top" wrapText="1"/>
    </xf>
    <xf numFmtId="0" fontId="28" fillId="0" borderId="20" xfId="0" applyFont="1" applyBorder="1" applyAlignment="1">
      <alignment horizontal="center" vertical="center" wrapText="1"/>
    </xf>
    <xf numFmtId="0" fontId="28" fillId="0" borderId="33" xfId="0" applyFont="1" applyBorder="1" applyAlignment="1">
      <alignment horizontal="center" vertical="center" wrapText="1"/>
    </xf>
    <xf numFmtId="0" fontId="30" fillId="0" borderId="22" xfId="0" applyFont="1" applyBorder="1"/>
    <xf numFmtId="0" fontId="30" fillId="0" borderId="23" xfId="0" applyFont="1" applyBorder="1"/>
    <xf numFmtId="0" fontId="30" fillId="2" borderId="5" xfId="0" applyFont="1" applyFill="1" applyBorder="1" applyAlignment="1">
      <alignment horizontal="justify" vertical="top" wrapText="1"/>
    </xf>
    <xf numFmtId="0" fontId="30" fillId="0" borderId="5" xfId="0" applyFont="1" applyBorder="1" applyAlignment="1">
      <alignment horizontal="justify" vertical="top" wrapText="1"/>
    </xf>
    <xf numFmtId="0" fontId="30" fillId="0" borderId="5" xfId="0" applyFont="1" applyBorder="1"/>
    <xf numFmtId="0" fontId="30" fillId="0" borderId="6" xfId="0" applyFont="1" applyBorder="1"/>
    <xf numFmtId="0" fontId="30" fillId="2" borderId="20" xfId="0" applyFont="1" applyFill="1" applyBorder="1" applyAlignment="1">
      <alignment horizontal="justify" vertical="top" wrapText="1"/>
    </xf>
    <xf numFmtId="0" fontId="30" fillId="0" borderId="5" xfId="0" applyFont="1" applyBorder="1" applyAlignment="1">
      <alignment vertical="top" wrapText="1"/>
    </xf>
    <xf numFmtId="0" fontId="30" fillId="2" borderId="23" xfId="0" quotePrefix="1" applyFont="1" applyFill="1" applyBorder="1" applyAlignment="1">
      <alignment horizontal="center" vertical="center"/>
    </xf>
    <xf numFmtId="0" fontId="30" fillId="2" borderId="20" xfId="0" quotePrefix="1" applyFont="1" applyFill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30" fillId="0" borderId="56" xfId="0" applyFont="1" applyBorder="1"/>
    <xf numFmtId="0" fontId="30" fillId="0" borderId="20" xfId="0" applyFont="1" applyBorder="1"/>
    <xf numFmtId="0" fontId="31" fillId="2" borderId="5" xfId="0" applyFont="1" applyFill="1" applyBorder="1" applyAlignment="1">
      <alignment horizontal="justify" vertical="top" wrapText="1"/>
    </xf>
    <xf numFmtId="0" fontId="30" fillId="0" borderId="46" xfId="0" applyFont="1" applyBorder="1"/>
    <xf numFmtId="0" fontId="28" fillId="2" borderId="5" xfId="0" applyFont="1" applyFill="1" applyBorder="1" applyAlignment="1">
      <alignment vertical="top"/>
    </xf>
    <xf numFmtId="0" fontId="28" fillId="0" borderId="5" xfId="0" applyFont="1" applyBorder="1" applyAlignment="1">
      <alignment horizontal="justify" vertical="top" wrapText="1"/>
    </xf>
    <xf numFmtId="0" fontId="28" fillId="0" borderId="33" xfId="0" applyFont="1" applyBorder="1" applyAlignment="1">
      <alignment horizontal="center" vertical="top" wrapText="1"/>
    </xf>
    <xf numFmtId="0" fontId="30" fillId="2" borderId="5" xfId="0" quotePrefix="1" applyFont="1" applyFill="1" applyBorder="1" applyAlignment="1">
      <alignment horizontal="center" vertical="top"/>
    </xf>
    <xf numFmtId="0" fontId="30" fillId="2" borderId="13" xfId="0" quotePrefix="1" applyFont="1" applyFill="1" applyBorder="1" applyAlignment="1">
      <alignment horizontal="center" vertical="top"/>
    </xf>
    <xf numFmtId="0" fontId="30" fillId="0" borderId="13" xfId="0" applyFont="1" applyBorder="1" applyAlignment="1">
      <alignment horizontal="justify" vertical="top" wrapText="1"/>
    </xf>
    <xf numFmtId="0" fontId="30" fillId="0" borderId="7" xfId="0" applyFont="1" applyBorder="1"/>
    <xf numFmtId="0" fontId="30" fillId="0" borderId="8" xfId="0" applyFont="1" applyBorder="1"/>
    <xf numFmtId="0" fontId="28" fillId="2" borderId="8" xfId="0" quotePrefix="1" applyFont="1" applyFill="1" applyBorder="1" applyAlignment="1">
      <alignment horizontal="center" vertical="top"/>
    </xf>
    <xf numFmtId="0" fontId="28" fillId="2" borderId="8" xfId="0" applyFont="1" applyFill="1" applyBorder="1" applyAlignment="1">
      <alignment horizontal="justify" vertical="top"/>
    </xf>
    <xf numFmtId="0" fontId="28" fillId="0" borderId="8" xfId="0" applyFont="1" applyBorder="1" applyAlignment="1">
      <alignment horizontal="justify" vertical="top" wrapText="1"/>
    </xf>
    <xf numFmtId="0" fontId="30" fillId="0" borderId="1" xfId="0" applyFont="1" applyBorder="1"/>
    <xf numFmtId="0" fontId="30" fillId="0" borderId="2" xfId="0" applyFont="1" applyBorder="1"/>
    <xf numFmtId="0" fontId="30" fillId="2" borderId="2" xfId="0" quotePrefix="1" applyFont="1" applyFill="1" applyBorder="1" applyAlignment="1">
      <alignment horizontal="center" vertical="top"/>
    </xf>
    <xf numFmtId="0" fontId="30" fillId="0" borderId="2" xfId="0" applyFont="1" applyBorder="1" applyAlignment="1">
      <alignment horizontal="justify" vertical="top" wrapText="1"/>
    </xf>
    <xf numFmtId="0" fontId="30" fillId="0" borderId="3" xfId="0" applyFont="1" applyBorder="1"/>
    <xf numFmtId="0" fontId="30" fillId="0" borderId="13" xfId="0" applyFont="1" applyBorder="1"/>
    <xf numFmtId="0" fontId="28" fillId="0" borderId="13" xfId="0" applyFont="1" applyBorder="1" applyAlignment="1">
      <alignment horizontal="justify" vertical="top" wrapText="1"/>
    </xf>
    <xf numFmtId="0" fontId="30" fillId="0" borderId="4" xfId="0" applyFont="1" applyBorder="1"/>
    <xf numFmtId="0" fontId="30" fillId="0" borderId="8" xfId="0" quotePrefix="1" applyFont="1" applyBorder="1" applyAlignment="1">
      <alignment horizontal="center" vertical="top"/>
    </xf>
    <xf numFmtId="0" fontId="30" fillId="0" borderId="8" xfId="0" applyFont="1" applyBorder="1" applyAlignment="1">
      <alignment horizontal="justify" vertical="top" wrapText="1"/>
    </xf>
    <xf numFmtId="0" fontId="30" fillId="0" borderId="9" xfId="0" applyFont="1" applyBorder="1"/>
    <xf numFmtId="0" fontId="30" fillId="0" borderId="0" xfId="0" applyFont="1"/>
    <xf numFmtId="0" fontId="32" fillId="0" borderId="0" xfId="0" applyFont="1"/>
    <xf numFmtId="0" fontId="30" fillId="0" borderId="20" xfId="0" applyFont="1" applyBorder="1" applyAlignment="1">
      <alignment horizontal="justify" vertical="top" wrapText="1"/>
    </xf>
    <xf numFmtId="0" fontId="30" fillId="0" borderId="33" xfId="0" applyFont="1" applyBorder="1"/>
    <xf numFmtId="0" fontId="30" fillId="0" borderId="58" xfId="0" applyFont="1" applyBorder="1" applyAlignment="1">
      <alignment horizontal="justify" vertical="top" wrapText="1"/>
    </xf>
    <xf numFmtId="0" fontId="30" fillId="0" borderId="5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left" vertical="center" wrapText="1"/>
    </xf>
    <xf numFmtId="9" fontId="30" fillId="0" borderId="5" xfId="0" applyNumberFormat="1" applyFont="1" applyBorder="1" applyAlignment="1">
      <alignment horizontal="center" vertical="center" wrapText="1"/>
    </xf>
    <xf numFmtId="9" fontId="28" fillId="0" borderId="20" xfId="0" applyNumberFormat="1" applyFont="1" applyBorder="1" applyAlignment="1">
      <alignment horizontal="center" vertical="center" wrapText="1"/>
    </xf>
    <xf numFmtId="9" fontId="28" fillId="0" borderId="8" xfId="0" applyNumberFormat="1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/>
    </xf>
    <xf numFmtId="0" fontId="30" fillId="0" borderId="2" xfId="0" applyFont="1" applyBorder="1" applyAlignment="1">
      <alignment horizontal="left" vertical="center"/>
    </xf>
    <xf numFmtId="9" fontId="28" fillId="0" borderId="13" xfId="0" applyNumberFormat="1" applyFont="1" applyBorder="1" applyAlignment="1">
      <alignment horizontal="center" vertical="center" wrapText="1"/>
    </xf>
    <xf numFmtId="9" fontId="30" fillId="0" borderId="8" xfId="0" applyNumberFormat="1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30" fillId="0" borderId="59" xfId="0" applyFont="1" applyBorder="1" applyAlignment="1">
      <alignment horizontal="justify" vertical="top" wrapText="1"/>
    </xf>
    <xf numFmtId="0" fontId="30" fillId="0" borderId="59" xfId="0" applyFont="1" applyBorder="1" applyAlignment="1">
      <alignment horizontal="justify" wrapText="1"/>
    </xf>
    <xf numFmtId="0" fontId="30" fillId="0" borderId="59" xfId="0" applyFont="1" applyBorder="1"/>
    <xf numFmtId="0" fontId="30" fillId="0" borderId="60" xfId="0" applyFont="1" applyBorder="1"/>
    <xf numFmtId="0" fontId="30" fillId="9" borderId="61" xfId="0" applyFont="1" applyFill="1" applyBorder="1" applyAlignment="1">
      <alignment horizontal="justify" vertical="top" wrapText="1"/>
    </xf>
    <xf numFmtId="0" fontId="30" fillId="10" borderId="61" xfId="0" applyFont="1" applyFill="1" applyBorder="1"/>
    <xf numFmtId="0" fontId="30" fillId="10" borderId="62" xfId="0" applyFont="1" applyFill="1" applyBorder="1"/>
    <xf numFmtId="0" fontId="30" fillId="0" borderId="2" xfId="0" applyFont="1" applyBorder="1" applyAlignment="1">
      <alignment horizontal="center" vertical="center" wrapText="1"/>
    </xf>
    <xf numFmtId="0" fontId="30" fillId="2" borderId="13" xfId="0" quotePrefix="1" applyFont="1" applyFill="1" applyBorder="1" applyAlignment="1">
      <alignment horizontal="center" vertical="center"/>
    </xf>
    <xf numFmtId="0" fontId="27" fillId="4" borderId="0" xfId="0" applyFont="1" applyFill="1"/>
    <xf numFmtId="0" fontId="30" fillId="0" borderId="59" xfId="0" applyFont="1" applyBorder="1" applyAlignment="1">
      <alignment vertical="top"/>
    </xf>
    <xf numFmtId="0" fontId="30" fillId="0" borderId="59" xfId="0" applyFont="1" applyBorder="1" applyAlignment="1">
      <alignment horizontal="center" vertical="center"/>
    </xf>
    <xf numFmtId="0" fontId="30" fillId="0" borderId="58" xfId="0" applyFont="1" applyBorder="1" applyAlignment="1">
      <alignment vertical="top"/>
    </xf>
    <xf numFmtId="0" fontId="30" fillId="3" borderId="59" xfId="0" applyFont="1" applyFill="1" applyBorder="1" applyAlignment="1">
      <alignment horizontal="justify" vertical="top" wrapText="1"/>
    </xf>
    <xf numFmtId="0" fontId="30" fillId="3" borderId="59" xfId="0" applyFont="1" applyFill="1" applyBorder="1"/>
    <xf numFmtId="0" fontId="30" fillId="3" borderId="60" xfId="0" applyFont="1" applyFill="1" applyBorder="1"/>
    <xf numFmtId="0" fontId="30" fillId="3" borderId="61" xfId="0" applyFont="1" applyFill="1" applyBorder="1" applyAlignment="1">
      <alignment horizontal="justify" vertical="top" wrapText="1"/>
    </xf>
    <xf numFmtId="0" fontId="30" fillId="3" borderId="61" xfId="0" applyFont="1" applyFill="1" applyBorder="1"/>
    <xf numFmtId="0" fontId="30" fillId="3" borderId="62" xfId="0" applyFont="1" applyFill="1" applyBorder="1"/>
    <xf numFmtId="0" fontId="30" fillId="0" borderId="58" xfId="0" applyFont="1" applyBorder="1" applyAlignment="1">
      <alignment horizontal="center" vertical="center"/>
    </xf>
    <xf numFmtId="0" fontId="30" fillId="0" borderId="59" xfId="0" quotePrefix="1" applyFont="1" applyBorder="1" applyAlignment="1">
      <alignment horizontal="center" vertical="top"/>
    </xf>
    <xf numFmtId="0" fontId="22" fillId="2" borderId="5" xfId="0" quotePrefix="1" applyFont="1" applyFill="1" applyBorder="1" applyAlignment="1">
      <alignment horizontal="center" vertical="top"/>
    </xf>
    <xf numFmtId="0" fontId="22" fillId="2" borderId="8" xfId="0" quotePrefix="1" applyFont="1" applyFill="1" applyBorder="1" applyAlignment="1">
      <alignment horizontal="center" vertical="top"/>
    </xf>
    <xf numFmtId="0" fontId="30" fillId="2" borderId="21" xfId="0" quotePrefix="1" applyFont="1" applyFill="1" applyBorder="1" applyAlignment="1">
      <alignment horizontal="center" vertical="top"/>
    </xf>
    <xf numFmtId="0" fontId="30" fillId="2" borderId="29" xfId="0" quotePrefix="1" applyFont="1" applyFill="1" applyBorder="1" applyAlignment="1">
      <alignment horizontal="center" vertical="top"/>
    </xf>
    <xf numFmtId="0" fontId="0" fillId="0" borderId="0" xfId="0" quotePrefix="1"/>
    <xf numFmtId="0" fontId="30" fillId="2" borderId="59" xfId="0" quotePrefix="1" applyFont="1" applyFill="1" applyBorder="1" applyAlignment="1">
      <alignment horizontal="center" vertical="top"/>
    </xf>
    <xf numFmtId="0" fontId="0" fillId="0" borderId="66" xfId="0" applyBorder="1"/>
    <xf numFmtId="0" fontId="30" fillId="2" borderId="20" xfId="0" quotePrefix="1" applyFont="1" applyFill="1" applyBorder="1" applyAlignment="1">
      <alignment horizontal="center" vertical="top"/>
    </xf>
    <xf numFmtId="0" fontId="22" fillId="0" borderId="8" xfId="0" applyFont="1" applyBorder="1" applyAlignment="1">
      <alignment horizontal="justify" vertical="top" wrapText="1"/>
    </xf>
    <xf numFmtId="0" fontId="30" fillId="5" borderId="7" xfId="0" applyFont="1" applyFill="1" applyBorder="1"/>
    <xf numFmtId="0" fontId="30" fillId="5" borderId="8" xfId="0" applyFont="1" applyFill="1" applyBorder="1"/>
    <xf numFmtId="0" fontId="30" fillId="5" borderId="8" xfId="0" quotePrefix="1" applyFont="1" applyFill="1" applyBorder="1" applyAlignment="1">
      <alignment horizontal="center" vertical="top"/>
    </xf>
    <xf numFmtId="0" fontId="30" fillId="5" borderId="8" xfId="0" applyFont="1" applyFill="1" applyBorder="1" applyAlignment="1">
      <alignment horizontal="justify" vertical="top" wrapText="1"/>
    </xf>
    <xf numFmtId="0" fontId="30" fillId="5" borderId="8" xfId="0" applyFont="1" applyFill="1" applyBorder="1" applyAlignment="1">
      <alignment horizontal="center" vertical="center" wrapText="1"/>
    </xf>
    <xf numFmtId="0" fontId="30" fillId="5" borderId="9" xfId="0" applyFont="1" applyFill="1" applyBorder="1"/>
    <xf numFmtId="0" fontId="30" fillId="5" borderId="22" xfId="0" applyFont="1" applyFill="1" applyBorder="1"/>
    <xf numFmtId="0" fontId="30" fillId="5" borderId="23" xfId="0" applyFont="1" applyFill="1" applyBorder="1"/>
    <xf numFmtId="0" fontId="30" fillId="5" borderId="5" xfId="0" quotePrefix="1" applyFont="1" applyFill="1" applyBorder="1" applyAlignment="1">
      <alignment horizontal="center" vertical="top"/>
    </xf>
    <xf numFmtId="0" fontId="30" fillId="5" borderId="5" xfId="0" applyFont="1" applyFill="1" applyBorder="1" applyAlignment="1">
      <alignment horizontal="justify" vertical="top" wrapText="1"/>
    </xf>
    <xf numFmtId="0" fontId="30" fillId="5" borderId="5" xfId="0" applyFont="1" applyFill="1" applyBorder="1"/>
    <xf numFmtId="0" fontId="30" fillId="5" borderId="6" xfId="0" applyFont="1" applyFill="1" applyBorder="1"/>
    <xf numFmtId="0" fontId="22" fillId="5" borderId="23" xfId="0" quotePrefix="1" applyFont="1" applyFill="1" applyBorder="1" applyAlignment="1">
      <alignment horizontal="center" vertical="center"/>
    </xf>
    <xf numFmtId="0" fontId="22" fillId="5" borderId="8" xfId="0" quotePrefix="1" applyFont="1" applyFill="1" applyBorder="1" applyAlignment="1">
      <alignment horizontal="center" vertical="center"/>
    </xf>
    <xf numFmtId="0" fontId="30" fillId="0" borderId="20" xfId="0" applyFont="1" applyBorder="1" applyAlignment="1">
      <alignment horizontal="left" vertical="center" wrapText="1"/>
    </xf>
    <xf numFmtId="0" fontId="30" fillId="0" borderId="20" xfId="0" applyFont="1" applyBorder="1" applyAlignment="1">
      <alignment horizontal="center" vertical="center" wrapText="1"/>
    </xf>
    <xf numFmtId="0" fontId="33" fillId="0" borderId="13" xfId="0" quotePrefix="1" applyFont="1" applyBorder="1" applyAlignment="1">
      <alignment horizontal="center" vertical="top"/>
    </xf>
    <xf numFmtId="0" fontId="33" fillId="0" borderId="13" xfId="0" applyFont="1" applyBorder="1" applyAlignment="1">
      <alignment horizontal="justify" vertical="top" wrapText="1"/>
    </xf>
    <xf numFmtId="0" fontId="33" fillId="0" borderId="13" xfId="0" applyFont="1" applyBorder="1"/>
    <xf numFmtId="0" fontId="33" fillId="0" borderId="14" xfId="0" applyFont="1" applyBorder="1"/>
    <xf numFmtId="0" fontId="30" fillId="2" borderId="8" xfId="0" applyFont="1" applyFill="1" applyBorder="1" applyAlignment="1">
      <alignment vertical="top"/>
    </xf>
    <xf numFmtId="0" fontId="27" fillId="2" borderId="0" xfId="0" applyFont="1" applyFill="1"/>
    <xf numFmtId="0" fontId="1" fillId="5" borderId="0" xfId="0" quotePrefix="1" applyFont="1" applyFill="1" applyAlignment="1">
      <alignment horizontal="center" vertical="center"/>
    </xf>
    <xf numFmtId="0" fontId="30" fillId="0" borderId="67" xfId="0" applyFont="1" applyBorder="1"/>
    <xf numFmtId="0" fontId="30" fillId="0" borderId="29" xfId="0" applyFont="1" applyBorder="1"/>
    <xf numFmtId="0" fontId="30" fillId="0" borderId="29" xfId="0" applyFont="1" applyBorder="1" applyAlignment="1">
      <alignment horizontal="justify" vertical="top" wrapText="1"/>
    </xf>
    <xf numFmtId="9" fontId="30" fillId="0" borderId="29" xfId="0" applyNumberFormat="1" applyFont="1" applyBorder="1" applyAlignment="1">
      <alignment horizontal="center" vertical="center" wrapText="1"/>
    </xf>
    <xf numFmtId="0" fontId="30" fillId="0" borderId="32" xfId="0" applyFont="1" applyBorder="1"/>
    <xf numFmtId="0" fontId="28" fillId="0" borderId="2" xfId="0" applyFont="1" applyBorder="1" applyAlignment="1">
      <alignment horizontal="justify" vertical="top" wrapText="1"/>
    </xf>
    <xf numFmtId="9" fontId="28" fillId="0" borderId="2" xfId="0" applyNumberFormat="1" applyFont="1" applyBorder="1" applyAlignment="1">
      <alignment horizontal="center" vertical="center" wrapText="1"/>
    </xf>
    <xf numFmtId="0" fontId="30" fillId="0" borderId="59" xfId="0" applyFont="1" applyBorder="1" applyAlignment="1">
      <alignment horizontal="center" vertical="center" wrapText="1"/>
    </xf>
    <xf numFmtId="0" fontId="30" fillId="9" borderId="61" xfId="0" applyFont="1" applyFill="1" applyBorder="1" applyAlignment="1">
      <alignment horizontal="center" vertical="center" wrapText="1"/>
    </xf>
    <xf numFmtId="9" fontId="35" fillId="0" borderId="20" xfId="0" applyNumberFormat="1" applyFont="1" applyBorder="1" applyAlignment="1">
      <alignment horizontal="center" vertical="top"/>
    </xf>
    <xf numFmtId="9" fontId="37" fillId="0" borderId="20" xfId="0" applyNumberFormat="1" applyFont="1" applyBorder="1" applyAlignment="1">
      <alignment horizontal="center" vertical="top"/>
    </xf>
    <xf numFmtId="41" fontId="35" fillId="0" borderId="20" xfId="0" applyNumberFormat="1" applyFont="1" applyBorder="1" applyAlignment="1">
      <alignment vertical="top"/>
    </xf>
    <xf numFmtId="0" fontId="35" fillId="0" borderId="33" xfId="0" applyFont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justify" vertical="top" wrapText="1"/>
    </xf>
    <xf numFmtId="0" fontId="37" fillId="0" borderId="5" xfId="0" applyFont="1" applyBorder="1" applyAlignment="1">
      <alignment horizontal="justify" vertical="top" wrapText="1"/>
    </xf>
    <xf numFmtId="0" fontId="37" fillId="0" borderId="5" xfId="0" applyFont="1" applyBorder="1" applyAlignment="1">
      <alignment horizontal="center" vertical="top"/>
    </xf>
    <xf numFmtId="41" fontId="37" fillId="0" borderId="5" xfId="2" applyFont="1" applyBorder="1" applyAlignment="1">
      <alignment vertical="top"/>
    </xf>
    <xf numFmtId="0" fontId="37" fillId="0" borderId="6" xfId="0" applyFont="1" applyBorder="1"/>
    <xf numFmtId="0" fontId="37" fillId="0" borderId="23" xfId="0" applyFont="1" applyBorder="1"/>
    <xf numFmtId="9" fontId="37" fillId="0" borderId="5" xfId="0" applyNumberFormat="1" applyFont="1" applyBorder="1" applyAlignment="1">
      <alignment horizontal="center" vertical="top"/>
    </xf>
    <xf numFmtId="41" fontId="37" fillId="0" borderId="5" xfId="2" applyFont="1" applyBorder="1" applyAlignment="1">
      <alignment horizontal="center" vertical="top"/>
    </xf>
    <xf numFmtId="0" fontId="37" fillId="0" borderId="22" xfId="0" applyFont="1" applyBorder="1"/>
    <xf numFmtId="0" fontId="37" fillId="0" borderId="5" xfId="0" applyFont="1" applyBorder="1" applyAlignment="1">
      <alignment vertical="top"/>
    </xf>
    <xf numFmtId="0" fontId="37" fillId="2" borderId="20" xfId="0" applyFont="1" applyFill="1" applyBorder="1" applyAlignment="1">
      <alignment horizontal="justify" vertical="top" wrapText="1"/>
    </xf>
    <xf numFmtId="0" fontId="37" fillId="0" borderId="5" xfId="0" applyFont="1" applyBorder="1" applyAlignment="1">
      <alignment horizontal="center" vertical="top" wrapText="1"/>
    </xf>
    <xf numFmtId="0" fontId="37" fillId="0" borderId="59" xfId="0" applyFont="1" applyBorder="1" applyAlignment="1">
      <alignment horizontal="center" vertical="top" wrapText="1"/>
    </xf>
    <xf numFmtId="0" fontId="37" fillId="0" borderId="58" xfId="0" applyFont="1" applyBorder="1" applyAlignment="1">
      <alignment horizontal="center" vertical="top" wrapText="1"/>
    </xf>
    <xf numFmtId="0" fontId="37" fillId="2" borderId="59" xfId="0" applyFont="1" applyFill="1" applyBorder="1" applyAlignment="1">
      <alignment horizontal="justify" vertical="top" wrapText="1"/>
    </xf>
    <xf numFmtId="0" fontId="37" fillId="0" borderId="59" xfId="0" applyFont="1" applyBorder="1" applyAlignment="1">
      <alignment horizontal="justify" vertical="top" wrapText="1"/>
    </xf>
    <xf numFmtId="41" fontId="37" fillId="0" borderId="59" xfId="2" applyFont="1" applyBorder="1" applyAlignment="1">
      <alignment horizontal="center" vertical="top"/>
    </xf>
    <xf numFmtId="41" fontId="37" fillId="0" borderId="59" xfId="2" applyFont="1" applyBorder="1" applyAlignment="1">
      <alignment vertical="top"/>
    </xf>
    <xf numFmtId="0" fontId="37" fillId="0" borderId="56" xfId="0" applyFont="1" applyBorder="1"/>
    <xf numFmtId="0" fontId="37" fillId="0" borderId="20" xfId="0" applyFont="1" applyBorder="1"/>
    <xf numFmtId="0" fontId="35" fillId="0" borderId="5" xfId="0" applyFont="1" applyBorder="1" applyAlignment="1">
      <alignment horizontal="justify" vertical="top" wrapText="1"/>
    </xf>
    <xf numFmtId="10" fontId="35" fillId="0" borderId="5" xfId="0" applyNumberFormat="1" applyFont="1" applyBorder="1" applyAlignment="1">
      <alignment horizontal="center" vertical="top"/>
    </xf>
    <xf numFmtId="9" fontId="35" fillId="0" borderId="5" xfId="0" applyNumberFormat="1" applyFont="1" applyBorder="1" applyAlignment="1">
      <alignment horizontal="center" vertical="top"/>
    </xf>
    <xf numFmtId="41" fontId="35" fillId="0" borderId="5" xfId="0" applyNumberFormat="1" applyFont="1" applyBorder="1" applyAlignment="1">
      <alignment horizontal="center" vertical="top"/>
    </xf>
    <xf numFmtId="0" fontId="35" fillId="0" borderId="33" xfId="0" applyFont="1" applyBorder="1" applyAlignment="1">
      <alignment horizontal="center" vertical="top" wrapText="1"/>
    </xf>
    <xf numFmtId="0" fontId="37" fillId="2" borderId="5" xfId="0" quotePrefix="1" applyFont="1" applyFill="1" applyBorder="1" applyAlignment="1">
      <alignment horizontal="center" vertical="top"/>
    </xf>
    <xf numFmtId="41" fontId="37" fillId="0" borderId="5" xfId="0" applyNumberFormat="1" applyFont="1" applyBorder="1" applyAlignment="1">
      <alignment horizontal="center" vertical="top"/>
    </xf>
    <xf numFmtId="0" fontId="37" fillId="0" borderId="13" xfId="0" applyFont="1" applyBorder="1" applyAlignment="1">
      <alignment horizontal="center" vertical="top"/>
    </xf>
    <xf numFmtId="41" fontId="37" fillId="0" borderId="13" xfId="0" applyNumberFormat="1" applyFont="1" applyBorder="1" applyAlignment="1">
      <alignment horizontal="center" vertical="top"/>
    </xf>
    <xf numFmtId="0" fontId="37" fillId="0" borderId="14" xfId="0" applyFont="1" applyBorder="1"/>
    <xf numFmtId="0" fontId="37" fillId="0" borderId="58" xfId="0" applyFont="1" applyBorder="1"/>
    <xf numFmtId="0" fontId="37" fillId="0" borderId="57" xfId="0" applyFont="1" applyBorder="1"/>
    <xf numFmtId="0" fontId="37" fillId="0" borderId="20" xfId="0" applyFont="1" applyBorder="1" applyAlignment="1">
      <alignment horizontal="justify" vertical="top" wrapText="1"/>
    </xf>
    <xf numFmtId="0" fontId="37" fillId="0" borderId="33" xfId="0" applyFont="1" applyBorder="1"/>
    <xf numFmtId="0" fontId="37" fillId="0" borderId="2" xfId="0" applyFont="1" applyBorder="1" applyAlignment="1">
      <alignment horizontal="justify" vertical="top" wrapText="1"/>
    </xf>
    <xf numFmtId="0" fontId="37" fillId="0" borderId="46" xfId="0" applyFont="1" applyBorder="1"/>
    <xf numFmtId="0" fontId="35" fillId="2" borderId="5" xfId="0" quotePrefix="1" applyFont="1" applyFill="1" applyBorder="1" applyAlignment="1">
      <alignment horizontal="center" vertical="top"/>
    </xf>
    <xf numFmtId="0" fontId="37" fillId="2" borderId="5" xfId="0" applyFont="1" applyFill="1" applyBorder="1" applyAlignment="1">
      <alignment vertical="top"/>
    </xf>
    <xf numFmtId="41" fontId="35" fillId="0" borderId="5" xfId="2" applyFont="1" applyBorder="1" applyAlignment="1">
      <alignment horizontal="center" vertical="top"/>
    </xf>
    <xf numFmtId="0" fontId="35" fillId="0" borderId="6" xfId="0" applyFont="1" applyBorder="1" applyAlignment="1">
      <alignment horizontal="center" vertical="top" wrapText="1"/>
    </xf>
    <xf numFmtId="0" fontId="37" fillId="0" borderId="25" xfId="0" applyFont="1" applyBorder="1"/>
    <xf numFmtId="0" fontId="37" fillId="0" borderId="8" xfId="0" applyFont="1" applyBorder="1" applyAlignment="1">
      <alignment horizontal="center" vertical="top" wrapText="1"/>
    </xf>
    <xf numFmtId="9" fontId="35" fillId="0" borderId="5" xfId="0" applyNumberFormat="1" applyFont="1" applyBorder="1" applyAlignment="1">
      <alignment horizontal="center" vertical="top" wrapText="1"/>
    </xf>
    <xf numFmtId="0" fontId="37" fillId="0" borderId="5" xfId="0" quotePrefix="1" applyFont="1" applyBorder="1" applyAlignment="1">
      <alignment horizontal="center" vertical="top"/>
    </xf>
    <xf numFmtId="9" fontId="37" fillId="0" borderId="5" xfId="0" applyNumberFormat="1" applyFont="1" applyBorder="1" applyAlignment="1">
      <alignment horizontal="center" vertical="top" wrapText="1"/>
    </xf>
    <xf numFmtId="0" fontId="35" fillId="0" borderId="2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/>
    </xf>
    <xf numFmtId="0" fontId="37" fillId="2" borderId="13" xfId="0" quotePrefix="1" applyFont="1" applyFill="1" applyBorder="1" applyAlignment="1">
      <alignment horizontal="center" vertical="top"/>
    </xf>
    <xf numFmtId="0" fontId="37" fillId="2" borderId="20" xfId="0" quotePrefix="1" applyFont="1" applyFill="1" applyBorder="1" applyAlignment="1">
      <alignment horizontal="center" vertical="center"/>
    </xf>
    <xf numFmtId="0" fontId="37" fillId="2" borderId="13" xfId="0" quotePrefix="1" applyFont="1" applyFill="1" applyBorder="1" applyAlignment="1">
      <alignment vertical="top"/>
    </xf>
    <xf numFmtId="0" fontId="37" fillId="2" borderId="23" xfId="0" quotePrefix="1" applyFont="1" applyFill="1" applyBorder="1" applyAlignment="1">
      <alignment vertical="top"/>
    </xf>
    <xf numFmtId="0" fontId="37" fillId="2" borderId="23" xfId="0" quotePrefix="1" applyFont="1" applyFill="1" applyBorder="1" applyAlignment="1">
      <alignment horizontal="center" vertical="center"/>
    </xf>
    <xf numFmtId="0" fontId="37" fillId="2" borderId="20" xfId="0" quotePrefix="1" applyFont="1" applyFill="1" applyBorder="1" applyAlignment="1">
      <alignment vertical="top"/>
    </xf>
    <xf numFmtId="0" fontId="37" fillId="0" borderId="59" xfId="0" quotePrefix="1" applyFont="1" applyBorder="1" applyAlignment="1">
      <alignment horizontal="center" vertical="top"/>
    </xf>
    <xf numFmtId="0" fontId="37" fillId="2" borderId="59" xfId="0" quotePrefix="1" applyFont="1" applyFill="1" applyBorder="1" applyAlignment="1">
      <alignment horizontal="center" vertical="top"/>
    </xf>
    <xf numFmtId="0" fontId="39" fillId="0" borderId="0" xfId="0" applyFont="1" applyAlignment="1">
      <alignment vertical="center"/>
    </xf>
    <xf numFmtId="0" fontId="39" fillId="0" borderId="0" xfId="0" applyFont="1" applyAlignment="1">
      <alignment horizontal="center" vertical="center"/>
    </xf>
    <xf numFmtId="0" fontId="34" fillId="0" borderId="0" xfId="0" applyFont="1"/>
    <xf numFmtId="0" fontId="37" fillId="0" borderId="59" xfId="0" applyFont="1" applyBorder="1" applyAlignment="1">
      <alignment horizontal="justify" vertical="top"/>
    </xf>
    <xf numFmtId="0" fontId="35" fillId="2" borderId="5" xfId="0" applyFont="1" applyFill="1" applyBorder="1" applyAlignment="1">
      <alignment horizontal="justify" vertical="top"/>
    </xf>
    <xf numFmtId="9" fontId="35" fillId="0" borderId="5" xfId="2" applyNumberFormat="1" applyFont="1" applyBorder="1" applyAlignment="1">
      <alignment horizontal="center" vertical="top"/>
    </xf>
    <xf numFmtId="0" fontId="37" fillId="0" borderId="21" xfId="0" applyFont="1" applyBorder="1"/>
    <xf numFmtId="0" fontId="37" fillId="0" borderId="2" xfId="0" applyFont="1" applyBorder="1" applyAlignment="1">
      <alignment horizontal="center" vertical="top" wrapText="1"/>
    </xf>
    <xf numFmtId="0" fontId="35" fillId="0" borderId="20" xfId="0" applyFont="1" applyBorder="1" applyAlignment="1">
      <alignment horizontal="center" vertical="top" wrapText="1"/>
    </xf>
    <xf numFmtId="41" fontId="37" fillId="0" borderId="8" xfId="2" applyFont="1" applyBorder="1" applyAlignment="1">
      <alignment horizontal="center" vertical="top"/>
    </xf>
    <xf numFmtId="0" fontId="37" fillId="0" borderId="13" xfId="0" applyFont="1" applyBorder="1" applyAlignment="1">
      <alignment horizontal="justify" vertical="top" wrapText="1"/>
    </xf>
    <xf numFmtId="0" fontId="35" fillId="0" borderId="20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justify" vertical="top" wrapText="1"/>
    </xf>
    <xf numFmtId="41" fontId="35" fillId="0" borderId="20" xfId="2" applyFont="1" applyBorder="1" applyAlignment="1">
      <alignment horizontal="center" vertical="top" wrapText="1"/>
    </xf>
    <xf numFmtId="41" fontId="35" fillId="0" borderId="20" xfId="2" applyFont="1" applyBorder="1" applyAlignment="1">
      <alignment horizontal="center" vertical="top"/>
    </xf>
    <xf numFmtId="41" fontId="37" fillId="0" borderId="5" xfId="2" applyFont="1" applyBorder="1" applyAlignment="1">
      <alignment horizontal="center" vertical="top" wrapText="1"/>
    </xf>
    <xf numFmtId="41" fontId="37" fillId="0" borderId="13" xfId="2" applyFont="1" applyBorder="1" applyAlignment="1">
      <alignment horizontal="center" vertical="top"/>
    </xf>
    <xf numFmtId="41" fontId="37" fillId="0" borderId="58" xfId="2" applyFont="1" applyBorder="1" applyAlignment="1">
      <alignment horizontal="center" vertical="top"/>
    </xf>
    <xf numFmtId="0" fontId="37" fillId="0" borderId="58" xfId="0" applyFont="1" applyBorder="1" applyAlignment="1">
      <alignment horizontal="center" vertical="top"/>
    </xf>
    <xf numFmtId="41" fontId="37" fillId="0" borderId="20" xfId="2" applyFont="1" applyBorder="1" applyAlignment="1">
      <alignment horizontal="center" vertical="top"/>
    </xf>
    <xf numFmtId="0" fontId="37" fillId="0" borderId="20" xfId="0" applyFont="1" applyBorder="1" applyAlignment="1">
      <alignment horizontal="center" vertical="top"/>
    </xf>
    <xf numFmtId="41" fontId="37" fillId="0" borderId="2" xfId="2" applyFont="1" applyBorder="1" applyAlignment="1">
      <alignment horizontal="center" vertical="top"/>
    </xf>
    <xf numFmtId="0" fontId="35" fillId="0" borderId="43" xfId="0" applyFont="1" applyBorder="1" applyAlignment="1">
      <alignment horizontal="center" vertical="center"/>
    </xf>
    <xf numFmtId="41" fontId="35" fillId="0" borderId="12" xfId="0" applyNumberFormat="1" applyFont="1" applyBorder="1" applyAlignment="1">
      <alignment horizontal="center" vertical="center"/>
    </xf>
    <xf numFmtId="0" fontId="37" fillId="2" borderId="61" xfId="0" applyFont="1" applyFill="1" applyBorder="1" applyAlignment="1">
      <alignment horizontal="center" vertical="top"/>
    </xf>
    <xf numFmtId="41" fontId="37" fillId="2" borderId="61" xfId="2" applyFont="1" applyFill="1" applyBorder="1" applyAlignment="1">
      <alignment horizontal="center" vertical="top"/>
    </xf>
    <xf numFmtId="0" fontId="0" fillId="2" borderId="0" xfId="0" applyFill="1"/>
    <xf numFmtId="0" fontId="37" fillId="2" borderId="22" xfId="0" applyFont="1" applyFill="1" applyBorder="1"/>
    <xf numFmtId="0" fontId="37" fillId="2" borderId="23" xfId="0" applyFont="1" applyFill="1" applyBorder="1"/>
    <xf numFmtId="0" fontId="37" fillId="2" borderId="59" xfId="0" applyFont="1" applyFill="1" applyBorder="1" applyAlignment="1">
      <alignment horizontal="center" vertical="top"/>
    </xf>
    <xf numFmtId="41" fontId="37" fillId="2" borderId="59" xfId="2" applyFont="1" applyFill="1" applyBorder="1" applyAlignment="1">
      <alignment horizontal="center" vertical="top"/>
    </xf>
    <xf numFmtId="0" fontId="37" fillId="2" borderId="60" xfId="0" applyFont="1" applyFill="1" applyBorder="1" applyAlignment="1">
      <alignment horizontal="center"/>
    </xf>
    <xf numFmtId="0" fontId="37" fillId="2" borderId="61" xfId="0" applyFont="1" applyFill="1" applyBorder="1" applyAlignment="1">
      <alignment horizontal="justify" vertical="top" wrapText="1"/>
    </xf>
    <xf numFmtId="0" fontId="37" fillId="2" borderId="62" xfId="0" applyFont="1" applyFill="1" applyBorder="1"/>
    <xf numFmtId="0" fontId="37" fillId="0" borderId="59" xfId="0" applyFont="1" applyBorder="1" applyAlignment="1">
      <alignment vertical="top"/>
    </xf>
    <xf numFmtId="0" fontId="37" fillId="0" borderId="58" xfId="0" applyFont="1" applyBorder="1" applyAlignment="1">
      <alignment vertical="top"/>
    </xf>
    <xf numFmtId="0" fontId="37" fillId="0" borderId="61" xfId="0" applyFont="1" applyBorder="1" applyAlignment="1">
      <alignment vertical="top"/>
    </xf>
    <xf numFmtId="41" fontId="37" fillId="0" borderId="61" xfId="2" applyFont="1" applyBorder="1" applyAlignment="1">
      <alignment horizontal="center" vertical="top"/>
    </xf>
    <xf numFmtId="41" fontId="37" fillId="0" borderId="58" xfId="2" applyFont="1" applyBorder="1" applyAlignment="1">
      <alignment vertical="top"/>
    </xf>
    <xf numFmtId="41" fontId="37" fillId="0" borderId="61" xfId="2" applyFont="1" applyBorder="1" applyAlignment="1">
      <alignment vertical="top"/>
    </xf>
    <xf numFmtId="9" fontId="37" fillId="0" borderId="13" xfId="0" applyNumberFormat="1" applyFont="1" applyBorder="1" applyAlignment="1">
      <alignment horizontal="center" vertical="top"/>
    </xf>
    <xf numFmtId="9" fontId="37" fillId="0" borderId="13" xfId="2" applyNumberFormat="1" applyFont="1" applyBorder="1" applyAlignment="1">
      <alignment horizontal="center" vertical="top"/>
    </xf>
    <xf numFmtId="0" fontId="37" fillId="0" borderId="20" xfId="0" applyFont="1" applyBorder="1" applyAlignment="1">
      <alignment vertical="top"/>
    </xf>
    <xf numFmtId="0" fontId="37" fillId="0" borderId="58" xfId="0" applyFont="1" applyBorder="1" applyAlignment="1">
      <alignment horizontal="justify" vertical="top" wrapText="1"/>
    </xf>
    <xf numFmtId="0" fontId="37" fillId="0" borderId="60" xfId="0" applyFont="1" applyBorder="1"/>
    <xf numFmtId="0" fontId="37" fillId="0" borderId="61" xfId="0" applyFont="1" applyBorder="1" applyAlignment="1">
      <alignment horizontal="justify" vertical="top" wrapText="1"/>
    </xf>
    <xf numFmtId="0" fontId="37" fillId="0" borderId="61" xfId="0" applyFont="1" applyBorder="1" applyAlignment="1">
      <alignment horizontal="center" vertical="top" wrapText="1"/>
    </xf>
    <xf numFmtId="0" fontId="37" fillId="0" borderId="62" xfId="0" applyFont="1" applyBorder="1"/>
    <xf numFmtId="0" fontId="35" fillId="0" borderId="41" xfId="0" applyFont="1" applyBorder="1" applyAlignment="1">
      <alignment horizontal="center" vertical="center" wrapText="1"/>
    </xf>
    <xf numFmtId="0" fontId="37" fillId="0" borderId="11" xfId="0" applyFont="1" applyBorder="1"/>
    <xf numFmtId="0" fontId="37" fillId="0" borderId="40" xfId="0" applyFont="1" applyBorder="1"/>
    <xf numFmtId="0" fontId="37" fillId="0" borderId="69" xfId="0" applyFont="1" applyBorder="1"/>
    <xf numFmtId="0" fontId="37" fillId="0" borderId="41" xfId="0" applyFont="1" applyBorder="1"/>
    <xf numFmtId="0" fontId="37" fillId="0" borderId="70" xfId="0" applyFont="1" applyBorder="1"/>
    <xf numFmtId="0" fontId="37" fillId="0" borderId="65" xfId="0" applyFont="1" applyBorder="1"/>
    <xf numFmtId="0" fontId="37" fillId="2" borderId="70" xfId="0" applyFont="1" applyFill="1" applyBorder="1" applyAlignment="1">
      <alignment horizontal="center"/>
    </xf>
    <xf numFmtId="0" fontId="37" fillId="2" borderId="65" xfId="0" applyFont="1" applyFill="1" applyBorder="1"/>
    <xf numFmtId="0" fontId="35" fillId="0" borderId="41" xfId="0" applyFont="1" applyBorder="1" applyAlignment="1">
      <alignment horizontal="center" vertical="top" wrapText="1"/>
    </xf>
    <xf numFmtId="0" fontId="35" fillId="0" borderId="11" xfId="0" applyFont="1" applyBorder="1" applyAlignment="1">
      <alignment horizontal="center" vertical="top" wrapText="1"/>
    </xf>
    <xf numFmtId="0" fontId="35" fillId="0" borderId="6" xfId="0" applyFont="1" applyBorder="1" applyAlignment="1">
      <alignment horizontal="center" vertical="center"/>
    </xf>
    <xf numFmtId="41" fontId="35" fillId="0" borderId="33" xfId="0" applyNumberFormat="1" applyFont="1" applyBorder="1" applyAlignment="1">
      <alignment vertical="top"/>
    </xf>
    <xf numFmtId="41" fontId="37" fillId="0" borderId="6" xfId="2" applyFont="1" applyBorder="1" applyAlignment="1">
      <alignment vertical="top"/>
    </xf>
    <xf numFmtId="41" fontId="37" fillId="0" borderId="14" xfId="2" applyFont="1" applyBorder="1" applyAlignment="1">
      <alignment horizontal="center" vertical="top"/>
    </xf>
    <xf numFmtId="0" fontId="37" fillId="0" borderId="57" xfId="0" applyFont="1" applyBorder="1" applyAlignment="1">
      <alignment vertical="top"/>
    </xf>
    <xf numFmtId="0" fontId="37" fillId="0" borderId="33" xfId="0" applyFont="1" applyBorder="1" applyAlignment="1">
      <alignment vertical="top"/>
    </xf>
    <xf numFmtId="41" fontId="37" fillId="0" borderId="60" xfId="2" applyFont="1" applyBorder="1" applyAlignment="1">
      <alignment vertical="top"/>
    </xf>
    <xf numFmtId="0" fontId="37" fillId="0" borderId="62" xfId="0" applyFont="1" applyBorder="1" applyAlignment="1">
      <alignment vertical="top"/>
    </xf>
    <xf numFmtId="41" fontId="37" fillId="0" borderId="6" xfId="0" applyNumberFormat="1" applyFont="1" applyBorder="1" applyAlignment="1">
      <alignment vertical="top"/>
    </xf>
    <xf numFmtId="41" fontId="37" fillId="2" borderId="72" xfId="0" applyNumberFormat="1" applyFont="1" applyFill="1" applyBorder="1" applyAlignment="1">
      <alignment vertical="top"/>
    </xf>
    <xf numFmtId="41" fontId="37" fillId="2" borderId="62" xfId="2" applyFont="1" applyFill="1" applyBorder="1" applyAlignment="1">
      <alignment vertical="top"/>
    </xf>
    <xf numFmtId="41" fontId="35" fillId="0" borderId="33" xfId="0" applyNumberFormat="1" applyFont="1" applyBorder="1" applyAlignment="1">
      <alignment horizontal="center" vertical="top" wrapText="1"/>
    </xf>
    <xf numFmtId="41" fontId="37" fillId="0" borderId="6" xfId="0" applyNumberFormat="1" applyFont="1" applyBorder="1" applyAlignment="1">
      <alignment horizontal="center" vertical="top"/>
    </xf>
    <xf numFmtId="41" fontId="37" fillId="0" borderId="14" xfId="0" applyNumberFormat="1" applyFont="1" applyBorder="1" applyAlignment="1">
      <alignment horizontal="center" vertical="top"/>
    </xf>
    <xf numFmtId="41" fontId="35" fillId="0" borderId="6" xfId="0" applyNumberFormat="1" applyFont="1" applyBorder="1" applyAlignment="1">
      <alignment horizontal="center" vertical="top" wrapText="1"/>
    </xf>
    <xf numFmtId="41" fontId="37" fillId="0" borderId="6" xfId="0" applyNumberFormat="1" applyFont="1" applyBorder="1" applyAlignment="1">
      <alignment horizontal="center" vertical="top" wrapText="1"/>
    </xf>
    <xf numFmtId="41" fontId="35" fillId="0" borderId="47" xfId="0" applyNumberFormat="1" applyFont="1" applyBorder="1" applyAlignment="1">
      <alignment horizontal="center" vertical="center"/>
    </xf>
    <xf numFmtId="0" fontId="0" fillId="0" borderId="68" xfId="0" applyBorder="1" applyAlignment="1">
      <alignment horizontal="center" vertical="top"/>
    </xf>
    <xf numFmtId="0" fontId="0" fillId="0" borderId="59" xfId="0" applyBorder="1" applyAlignment="1">
      <alignment horizontal="center" vertical="top"/>
    </xf>
    <xf numFmtId="0" fontId="37" fillId="0" borderId="61" xfId="0" applyFont="1" applyBorder="1" applyAlignment="1">
      <alignment horizontal="center" vertical="top"/>
    </xf>
    <xf numFmtId="0" fontId="35" fillId="0" borderId="28" xfId="0" applyFont="1" applyBorder="1" applyAlignment="1">
      <alignment horizontal="center" vertical="center"/>
    </xf>
    <xf numFmtId="41" fontId="35" fillId="0" borderId="43" xfId="0" applyNumberFormat="1" applyFont="1" applyBorder="1" applyAlignment="1">
      <alignment horizontal="center" vertical="center"/>
    </xf>
    <xf numFmtId="0" fontId="37" fillId="2" borderId="8" xfId="0" quotePrefix="1" applyFont="1" applyFill="1" applyBorder="1" applyAlignment="1">
      <alignment horizontal="center" vertical="top"/>
    </xf>
    <xf numFmtId="41" fontId="37" fillId="0" borderId="8" xfId="0" applyNumberFormat="1" applyFont="1" applyBorder="1" applyAlignment="1">
      <alignment horizontal="center" vertical="top"/>
    </xf>
    <xf numFmtId="41" fontId="37" fillId="0" borderId="9" xfId="0" applyNumberFormat="1" applyFont="1" applyBorder="1" applyAlignment="1">
      <alignment horizontal="center" vertical="top"/>
    </xf>
    <xf numFmtId="0" fontId="37" fillId="2" borderId="2" xfId="0" quotePrefix="1" applyFont="1" applyFill="1" applyBorder="1" applyAlignment="1">
      <alignment horizontal="center" vertical="top"/>
    </xf>
    <xf numFmtId="0" fontId="37" fillId="0" borderId="2" xfId="0" applyFont="1" applyBorder="1" applyAlignment="1">
      <alignment horizontal="center" vertical="top"/>
    </xf>
    <xf numFmtId="41" fontId="37" fillId="0" borderId="2" xfId="0" applyNumberFormat="1" applyFont="1" applyBorder="1" applyAlignment="1">
      <alignment horizontal="center" vertical="top"/>
    </xf>
    <xf numFmtId="41" fontId="37" fillId="0" borderId="3" xfId="0" applyNumberFormat="1" applyFont="1" applyBorder="1" applyAlignment="1">
      <alignment horizontal="center" vertical="top"/>
    </xf>
    <xf numFmtId="0" fontId="35" fillId="0" borderId="23" xfId="0" applyFont="1" applyBorder="1" applyAlignment="1">
      <alignment vertical="top" wrapText="1"/>
    </xf>
    <xf numFmtId="0" fontId="37" fillId="0" borderId="26" xfId="0" applyFont="1" applyBorder="1"/>
    <xf numFmtId="0" fontId="35" fillId="0" borderId="25" xfId="0" applyFont="1" applyBorder="1" applyAlignment="1">
      <alignment vertical="top" wrapText="1"/>
    </xf>
    <xf numFmtId="0" fontId="37" fillId="0" borderId="27" xfId="0" applyFont="1" applyBorder="1"/>
    <xf numFmtId="0" fontId="35" fillId="0" borderId="21" xfId="0" applyFont="1" applyBorder="1" applyAlignment="1">
      <alignment vertical="top" wrapText="1"/>
    </xf>
    <xf numFmtId="43" fontId="37" fillId="0" borderId="59" xfId="2" applyNumberFormat="1" applyFont="1" applyBorder="1" applyAlignment="1">
      <alignment vertical="top"/>
    </xf>
    <xf numFmtId="164" fontId="37" fillId="0" borderId="59" xfId="2" applyNumberFormat="1" applyFont="1" applyBorder="1" applyAlignment="1">
      <alignment vertical="top"/>
    </xf>
    <xf numFmtId="0" fontId="37" fillId="0" borderId="73" xfId="0" applyFont="1" applyBorder="1"/>
    <xf numFmtId="41" fontId="35" fillId="0" borderId="43" xfId="2" applyFont="1" applyBorder="1" applyAlignment="1">
      <alignment horizontal="center" vertical="center"/>
    </xf>
    <xf numFmtId="0" fontId="37" fillId="0" borderId="12" xfId="0" applyFont="1" applyBorder="1"/>
    <xf numFmtId="0" fontId="37" fillId="0" borderId="9" xfId="0" applyFont="1" applyBorder="1"/>
    <xf numFmtId="0" fontId="38" fillId="0" borderId="5" xfId="0" applyFont="1" applyBorder="1" applyAlignment="1">
      <alignment horizontal="justify" vertical="top" wrapText="1"/>
    </xf>
    <xf numFmtId="9" fontId="37" fillId="0" borderId="5" xfId="0" applyNumberFormat="1" applyFont="1" applyBorder="1" applyAlignment="1">
      <alignment horizontal="justify" vertical="top" wrapText="1"/>
    </xf>
    <xf numFmtId="0" fontId="37" fillId="2" borderId="20" xfId="0" applyFont="1" applyFill="1" applyBorder="1" applyAlignment="1">
      <alignment vertical="top" wrapText="1"/>
    </xf>
    <xf numFmtId="0" fontId="37" fillId="0" borderId="61" xfId="0" applyFont="1" applyBorder="1" applyAlignment="1">
      <alignment horizontal="justify" vertical="top"/>
    </xf>
    <xf numFmtId="164" fontId="37" fillId="0" borderId="61" xfId="2" applyNumberFormat="1" applyFont="1" applyBorder="1" applyAlignment="1">
      <alignment vertical="top"/>
    </xf>
    <xf numFmtId="41" fontId="37" fillId="0" borderId="62" xfId="2" applyFont="1" applyBorder="1" applyAlignment="1">
      <alignment vertical="top"/>
    </xf>
    <xf numFmtId="0" fontId="37" fillId="0" borderId="58" xfId="0" applyFont="1" applyBorder="1" applyAlignment="1">
      <alignment horizontal="justify" vertical="top"/>
    </xf>
    <xf numFmtId="43" fontId="37" fillId="0" borderId="58" xfId="2" applyNumberFormat="1" applyFont="1" applyBorder="1" applyAlignment="1">
      <alignment vertical="top"/>
    </xf>
    <xf numFmtId="164" fontId="37" fillId="0" borderId="58" xfId="2" applyNumberFormat="1" applyFont="1" applyBorder="1" applyAlignment="1">
      <alignment vertical="top"/>
    </xf>
    <xf numFmtId="41" fontId="37" fillId="0" borderId="57" xfId="2" applyFont="1" applyBorder="1" applyAlignment="1">
      <alignment vertical="top"/>
    </xf>
    <xf numFmtId="0" fontId="37" fillId="0" borderId="74" xfId="0" applyFont="1" applyBorder="1"/>
    <xf numFmtId="0" fontId="38" fillId="0" borderId="5" xfId="0" applyFont="1" applyBorder="1" applyAlignment="1">
      <alignment horizontal="center" vertical="top" wrapText="1"/>
    </xf>
    <xf numFmtId="41" fontId="38" fillId="0" borderId="5" xfId="2" applyFont="1" applyBorder="1" applyAlignment="1">
      <alignment horizontal="center" vertical="top"/>
    </xf>
    <xf numFmtId="41" fontId="38" fillId="0" borderId="6" xfId="0" applyNumberFormat="1" applyFont="1" applyBorder="1" applyAlignment="1">
      <alignment horizontal="center" vertical="top" wrapText="1"/>
    </xf>
    <xf numFmtId="0" fontId="38" fillId="0" borderId="11" xfId="0" applyFont="1" applyBorder="1"/>
    <xf numFmtId="0" fontId="37" fillId="5" borderId="23" xfId="0" applyFont="1" applyFill="1" applyBorder="1" applyAlignment="1">
      <alignment horizontal="center" vertical="center"/>
    </xf>
    <xf numFmtId="0" fontId="37" fillId="11" borderId="23" xfId="0" applyFont="1" applyFill="1" applyBorder="1" applyAlignment="1">
      <alignment horizontal="center" vertical="center"/>
    </xf>
    <xf numFmtId="0" fontId="37" fillId="11" borderId="23" xfId="0" applyFont="1" applyFill="1" applyBorder="1" applyAlignment="1">
      <alignment horizontal="center" vertical="center" wrapText="1"/>
    </xf>
    <xf numFmtId="0" fontId="37" fillId="11" borderId="23" xfId="0" applyFont="1" applyFill="1" applyBorder="1" applyAlignment="1">
      <alignment vertical="top" wrapText="1"/>
    </xf>
    <xf numFmtId="0" fontId="37" fillId="0" borderId="13" xfId="0" applyFont="1" applyBorder="1"/>
    <xf numFmtId="41" fontId="37" fillId="0" borderId="61" xfId="0" applyNumberFormat="1" applyFont="1" applyBorder="1" applyAlignment="1">
      <alignment horizontal="center" vertical="top"/>
    </xf>
    <xf numFmtId="41" fontId="37" fillId="0" borderId="61" xfId="0" applyNumberFormat="1" applyFont="1" applyBorder="1" applyAlignment="1">
      <alignment horizontal="center" vertical="top" wrapText="1"/>
    </xf>
    <xf numFmtId="9" fontId="36" fillId="0" borderId="5" xfId="0" applyNumberFormat="1" applyFont="1" applyBorder="1" applyAlignment="1">
      <alignment horizontal="center" vertical="top"/>
    </xf>
    <xf numFmtId="41" fontId="37" fillId="0" borderId="5" xfId="0" applyNumberFormat="1" applyFont="1" applyBorder="1" applyAlignment="1">
      <alignment horizontal="center" vertical="top" wrapText="1"/>
    </xf>
    <xf numFmtId="0" fontId="37" fillId="2" borderId="5" xfId="0" applyFont="1" applyFill="1" applyBorder="1" applyAlignment="1">
      <alignment horizontal="justify" wrapText="1"/>
    </xf>
    <xf numFmtId="9" fontId="38" fillId="2" borderId="5" xfId="0" applyNumberFormat="1" applyFont="1" applyFill="1" applyBorder="1" applyAlignment="1">
      <alignment horizontal="center" vertical="top"/>
    </xf>
    <xf numFmtId="41" fontId="38" fillId="2" borderId="5" xfId="2" applyFont="1" applyFill="1" applyBorder="1" applyAlignment="1">
      <alignment horizontal="center" vertical="top"/>
    </xf>
    <xf numFmtId="0" fontId="37" fillId="0" borderId="5" xfId="0" applyFont="1" applyBorder="1" applyAlignment="1">
      <alignment horizontal="center" vertical="center"/>
    </xf>
    <xf numFmtId="9" fontId="37" fillId="0" borderId="59" xfId="0" applyNumberFormat="1" applyFont="1" applyBorder="1" applyAlignment="1">
      <alignment horizontal="center" vertical="top"/>
    </xf>
    <xf numFmtId="0" fontId="37" fillId="0" borderId="22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37" fillId="2" borderId="5" xfId="0" quotePrefix="1" applyFont="1" applyFill="1" applyBorder="1" applyAlignment="1">
      <alignment horizontal="center" vertical="center"/>
    </xf>
    <xf numFmtId="0" fontId="37" fillId="2" borderId="5" xfId="0" applyFont="1" applyFill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wrapText="1"/>
    </xf>
    <xf numFmtId="41" fontId="37" fillId="0" borderId="5" xfId="2" applyFont="1" applyBorder="1" applyAlignment="1">
      <alignment horizontal="center" vertical="center"/>
    </xf>
    <xf numFmtId="41" fontId="37" fillId="0" borderId="6" xfId="2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0" fontId="37" fillId="0" borderId="61" xfId="0" applyFont="1" applyBorder="1" applyAlignment="1">
      <alignment horizontal="justify" vertical="center" wrapText="1"/>
    </xf>
    <xf numFmtId="0" fontId="37" fillId="0" borderId="61" xfId="0" applyFont="1" applyBorder="1" applyAlignment="1">
      <alignment horizontal="center" vertical="center" wrapText="1"/>
    </xf>
    <xf numFmtId="0" fontId="37" fillId="2" borderId="23" xfId="0" quotePrefix="1" applyFont="1" applyFill="1" applyBorder="1" applyAlignment="1">
      <alignment horizontal="center" vertical="top"/>
    </xf>
    <xf numFmtId="0" fontId="37" fillId="0" borderId="76" xfId="0" applyFont="1" applyBorder="1"/>
    <xf numFmtId="0" fontId="37" fillId="0" borderId="75" xfId="0" applyFont="1" applyBorder="1"/>
    <xf numFmtId="9" fontId="0" fillId="0" borderId="5" xfId="0" applyNumberFormat="1" applyBorder="1" applyAlignment="1">
      <alignment horizontal="center" vertical="center"/>
    </xf>
    <xf numFmtId="0" fontId="37" fillId="11" borderId="5" xfId="0" applyFont="1" applyFill="1" applyBorder="1" applyAlignment="1">
      <alignment wrapText="1"/>
    </xf>
    <xf numFmtId="0" fontId="37" fillId="0" borderId="46" xfId="0" applyFont="1" applyBorder="1" applyAlignment="1">
      <alignment horizontal="justify" wrapText="1"/>
    </xf>
    <xf numFmtId="0" fontId="35" fillId="0" borderId="20" xfId="0" applyFont="1" applyBorder="1" applyAlignment="1">
      <alignment horizontal="justify" vertical="top" wrapText="1"/>
    </xf>
    <xf numFmtId="164" fontId="35" fillId="0" borderId="12" xfId="1" applyNumberFormat="1" applyFont="1" applyBorder="1" applyAlignment="1">
      <alignment horizontal="center" vertical="center"/>
    </xf>
    <xf numFmtId="0" fontId="37" fillId="13" borderId="23" xfId="0" applyFont="1" applyFill="1" applyBorder="1" applyAlignment="1">
      <alignment vertical="top"/>
    </xf>
    <xf numFmtId="0" fontId="35" fillId="13" borderId="5" xfId="0" applyFont="1" applyFill="1" applyBorder="1" applyAlignment="1">
      <alignment horizontal="center" vertical="center" wrapText="1"/>
    </xf>
    <xf numFmtId="0" fontId="35" fillId="13" borderId="5" xfId="0" applyFont="1" applyFill="1" applyBorder="1" applyAlignment="1">
      <alignment horizontal="justify" vertical="center"/>
    </xf>
    <xf numFmtId="41" fontId="4" fillId="6" borderId="28" xfId="0" applyNumberFormat="1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0" fillId="7" borderId="47" xfId="0" applyFill="1" applyBorder="1" applyAlignment="1">
      <alignment horizontal="center" vertical="center"/>
    </xf>
    <xf numFmtId="41" fontId="0" fillId="0" borderId="37" xfId="2" applyFont="1" applyBorder="1" applyAlignment="1">
      <alignment horizontal="center" vertical="center"/>
    </xf>
    <xf numFmtId="41" fontId="0" fillId="0" borderId="50" xfId="2" applyFont="1" applyBorder="1" applyAlignment="1">
      <alignment horizontal="center" vertical="center"/>
    </xf>
    <xf numFmtId="0" fontId="1" fillId="0" borderId="48" xfId="0" applyFont="1" applyBorder="1" applyAlignment="1">
      <alignment horizontal="left" vertical="center"/>
    </xf>
    <xf numFmtId="0" fontId="1" fillId="0" borderId="49" xfId="0" applyFont="1" applyBorder="1" applyAlignment="1">
      <alignment horizontal="left" vertical="center"/>
    </xf>
    <xf numFmtId="0" fontId="4" fillId="0" borderId="2" xfId="0" applyFont="1" applyBorder="1" applyAlignment="1">
      <alignment horizontal="right" vertical="center"/>
    </xf>
    <xf numFmtId="0" fontId="18" fillId="0" borderId="2" xfId="0" applyFont="1" applyBorder="1" applyAlignment="1">
      <alignment horizontal="right" vertical="center"/>
    </xf>
    <xf numFmtId="0" fontId="18" fillId="0" borderId="3" xfId="0" applyFont="1" applyBorder="1" applyAlignment="1">
      <alignment horizontal="right" vertical="center"/>
    </xf>
    <xf numFmtId="41" fontId="0" fillId="0" borderId="40" xfId="2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41" fontId="0" fillId="0" borderId="37" xfId="2" applyFont="1" applyBorder="1" applyAlignment="1">
      <alignment horizontal="right" vertical="center"/>
    </xf>
    <xf numFmtId="41" fontId="0" fillId="0" borderId="40" xfId="2" applyFont="1" applyBorder="1" applyAlignment="1">
      <alignment horizontal="right" vertical="center"/>
    </xf>
    <xf numFmtId="41" fontId="0" fillId="0" borderId="37" xfId="0" applyNumberForma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41" fontId="4" fillId="5" borderId="8" xfId="0" applyNumberFormat="1" applyFont="1" applyFill="1" applyBorder="1" applyAlignment="1">
      <alignment horizontal="right" vertical="center"/>
    </xf>
    <xf numFmtId="0" fontId="4" fillId="5" borderId="8" xfId="0" applyFont="1" applyFill="1" applyBorder="1" applyAlignment="1">
      <alignment horizontal="right" vertical="center"/>
    </xf>
    <xf numFmtId="0" fontId="1" fillId="0" borderId="51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0" borderId="27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26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justify" vertical="top" wrapText="1"/>
    </xf>
    <xf numFmtId="0" fontId="1" fillId="0" borderId="23" xfId="0" applyFont="1" applyBorder="1" applyAlignment="1">
      <alignment horizontal="justify" vertical="top" wrapText="1"/>
    </xf>
    <xf numFmtId="0" fontId="1" fillId="0" borderId="27" xfId="0" applyFont="1" applyBorder="1" applyAlignment="1">
      <alignment horizontal="justify" vertical="top" wrapText="1"/>
    </xf>
    <xf numFmtId="0" fontId="1" fillId="0" borderId="22" xfId="0" applyFont="1" applyBorder="1" applyAlignment="1">
      <alignment horizontal="justify" vertical="top" wrapText="1"/>
    </xf>
    <xf numFmtId="0" fontId="15" fillId="0" borderId="0" xfId="0" applyFont="1" applyAlignment="1">
      <alignment horizontal="left" vertical="center"/>
    </xf>
    <xf numFmtId="0" fontId="4" fillId="0" borderId="4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justify" vertical="top"/>
    </xf>
    <xf numFmtId="0" fontId="1" fillId="0" borderId="26" xfId="0" applyFont="1" applyBorder="1" applyAlignment="1">
      <alignment horizontal="justify" vertical="top"/>
    </xf>
    <xf numFmtId="0" fontId="1" fillId="0" borderId="15" xfId="0" applyFont="1" applyBorder="1" applyAlignment="1">
      <alignment horizontal="justify" vertical="top" wrapText="1"/>
    </xf>
    <xf numFmtId="0" fontId="1" fillId="0" borderId="18" xfId="0" applyFont="1" applyBorder="1" applyAlignment="1">
      <alignment horizontal="justify" vertical="top" wrapText="1"/>
    </xf>
    <xf numFmtId="0" fontId="1" fillId="0" borderId="35" xfId="0" applyFont="1" applyBorder="1" applyAlignment="1">
      <alignment horizontal="justify" vertical="top" wrapText="1"/>
    </xf>
    <xf numFmtId="0" fontId="1" fillId="0" borderId="26" xfId="0" applyFont="1" applyBorder="1" applyAlignment="1">
      <alignment horizontal="justify" vertical="top" wrapText="1"/>
    </xf>
    <xf numFmtId="0" fontId="1" fillId="0" borderId="2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0" fillId="0" borderId="14" xfId="0" applyFont="1" applyBorder="1" applyAlignment="1">
      <alignment horizontal="center"/>
    </xf>
    <xf numFmtId="0" fontId="30" fillId="0" borderId="24" xfId="0" applyFont="1" applyBorder="1" applyAlignment="1">
      <alignment horizontal="center"/>
    </xf>
    <xf numFmtId="0" fontId="28" fillId="0" borderId="13" xfId="0" applyFont="1" applyBorder="1" applyAlignment="1">
      <alignment horizontal="center" vertical="top" wrapText="1"/>
    </xf>
    <xf numFmtId="0" fontId="28" fillId="0" borderId="23" xfId="0" applyFont="1" applyBorder="1" applyAlignment="1">
      <alignment horizontal="center" vertical="top" wrapText="1"/>
    </xf>
    <xf numFmtId="0" fontId="30" fillId="2" borderId="13" xfId="0" applyFont="1" applyFill="1" applyBorder="1" applyAlignment="1">
      <alignment horizontal="justify" vertical="top" wrapText="1"/>
    </xf>
    <xf numFmtId="0" fontId="30" fillId="2" borderId="23" xfId="0" applyFont="1" applyFill="1" applyBorder="1" applyAlignment="1">
      <alignment horizontal="justify" vertical="top" wrapText="1"/>
    </xf>
    <xf numFmtId="0" fontId="30" fillId="2" borderId="13" xfId="0" quotePrefix="1" applyFont="1" applyFill="1" applyBorder="1" applyAlignment="1">
      <alignment horizontal="center" vertical="top"/>
    </xf>
    <xf numFmtId="0" fontId="30" fillId="2" borderId="23" xfId="0" quotePrefix="1" applyFont="1" applyFill="1" applyBorder="1" applyAlignment="1">
      <alignment horizontal="center" vertical="top"/>
    </xf>
    <xf numFmtId="0" fontId="30" fillId="0" borderId="58" xfId="0" applyFont="1" applyBorder="1" applyAlignment="1">
      <alignment horizontal="justify" vertical="top" wrapText="1"/>
    </xf>
    <xf numFmtId="0" fontId="30" fillId="0" borderId="58" xfId="0" applyFont="1" applyBorder="1" applyAlignment="1">
      <alignment horizontal="center" vertical="top"/>
    </xf>
    <xf numFmtId="0" fontId="30" fillId="2" borderId="20" xfId="0" quotePrefix="1" applyFont="1" applyFill="1" applyBorder="1" applyAlignment="1">
      <alignment horizontal="center" vertical="top"/>
    </xf>
    <xf numFmtId="0" fontId="30" fillId="0" borderId="13" xfId="0" applyFont="1" applyBorder="1" applyAlignment="1">
      <alignment horizontal="center"/>
    </xf>
    <xf numFmtId="0" fontId="30" fillId="0" borderId="23" xfId="0" applyFont="1" applyBorder="1" applyAlignment="1">
      <alignment horizontal="center"/>
    </xf>
    <xf numFmtId="0" fontId="1" fillId="0" borderId="0" xfId="0" quotePrefix="1" applyFont="1" applyAlignment="1">
      <alignment horizontal="left" vertical="center"/>
    </xf>
    <xf numFmtId="0" fontId="28" fillId="5" borderId="63" xfId="0" quotePrefix="1" applyFont="1" applyFill="1" applyBorder="1" applyAlignment="1">
      <alignment horizontal="center" vertical="top"/>
    </xf>
    <xf numFmtId="0" fontId="28" fillId="5" borderId="64" xfId="0" quotePrefix="1" applyFont="1" applyFill="1" applyBorder="1" applyAlignment="1">
      <alignment horizontal="center" vertical="top"/>
    </xf>
    <xf numFmtId="0" fontId="28" fillId="5" borderId="65" xfId="0" quotePrefix="1" applyFont="1" applyFill="1" applyBorder="1" applyAlignment="1">
      <alignment horizontal="center" vertical="top"/>
    </xf>
    <xf numFmtId="0" fontId="22" fillId="0" borderId="21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31" xfId="0" applyFont="1" applyBorder="1" applyAlignment="1">
      <alignment horizontal="center" vertical="center"/>
    </xf>
    <xf numFmtId="0" fontId="28" fillId="0" borderId="4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21" xfId="0" applyFont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9" fontId="30" fillId="0" borderId="13" xfId="0" applyNumberFormat="1" applyFont="1" applyBorder="1" applyAlignment="1">
      <alignment horizontal="center" vertical="center" wrapText="1"/>
    </xf>
    <xf numFmtId="9" fontId="30" fillId="0" borderId="23" xfId="0" applyNumberFormat="1" applyFont="1" applyBorder="1" applyAlignment="1">
      <alignment horizontal="center" vertical="center" wrapText="1"/>
    </xf>
    <xf numFmtId="9" fontId="30" fillId="0" borderId="20" xfId="0" applyNumberFormat="1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28" fillId="0" borderId="13" xfId="0" applyFont="1" applyBorder="1" applyAlignment="1">
      <alignment horizontal="justify" vertical="center" wrapText="1"/>
    </xf>
    <xf numFmtId="0" fontId="28" fillId="0" borderId="23" xfId="0" applyFont="1" applyBorder="1" applyAlignment="1">
      <alignment horizontal="justify" vertical="center" wrapText="1"/>
    </xf>
    <xf numFmtId="0" fontId="27" fillId="0" borderId="66" xfId="0" applyFont="1" applyBorder="1" applyAlignment="1">
      <alignment horizontal="center" vertical="center"/>
    </xf>
    <xf numFmtId="0" fontId="30" fillId="2" borderId="20" xfId="0" applyFont="1" applyFill="1" applyBorder="1" applyAlignment="1">
      <alignment horizontal="justify" vertical="top" wrapText="1"/>
    </xf>
    <xf numFmtId="0" fontId="28" fillId="0" borderId="13" xfId="0" applyFont="1" applyBorder="1" applyAlignment="1">
      <alignment horizontal="justify" vertical="top" wrapText="1"/>
    </xf>
    <xf numFmtId="0" fontId="28" fillId="0" borderId="23" xfId="0" applyFont="1" applyBorder="1" applyAlignment="1">
      <alignment horizontal="justify" vertical="top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7" fillId="2" borderId="13" xfId="0" applyFont="1" applyFill="1" applyBorder="1" applyAlignment="1">
      <alignment horizontal="center" vertical="top" wrapText="1"/>
    </xf>
    <xf numFmtId="0" fontId="37" fillId="2" borderId="20" xfId="0" applyFont="1" applyFill="1" applyBorder="1" applyAlignment="1">
      <alignment horizontal="center" vertical="top" wrapText="1"/>
    </xf>
    <xf numFmtId="0" fontId="37" fillId="0" borderId="13" xfId="0" applyFont="1" applyBorder="1" applyAlignment="1">
      <alignment horizontal="center" vertical="top" wrapText="1"/>
    </xf>
    <xf numFmtId="0" fontId="37" fillId="0" borderId="20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center"/>
    </xf>
    <xf numFmtId="0" fontId="37" fillId="2" borderId="13" xfId="0" quotePrefix="1" applyFont="1" applyFill="1" applyBorder="1" applyAlignment="1">
      <alignment horizontal="center" vertical="top"/>
    </xf>
    <xf numFmtId="0" fontId="37" fillId="2" borderId="23" xfId="0" quotePrefix="1" applyFont="1" applyFill="1" applyBorder="1" applyAlignment="1">
      <alignment horizontal="center" vertical="top"/>
    </xf>
    <xf numFmtId="0" fontId="37" fillId="2" borderId="20" xfId="0" quotePrefix="1" applyFont="1" applyFill="1" applyBorder="1" applyAlignment="1">
      <alignment horizontal="center" vertical="top"/>
    </xf>
    <xf numFmtId="0" fontId="35" fillId="0" borderId="1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0" fontId="35" fillId="0" borderId="42" xfId="0" applyFont="1" applyBorder="1" applyAlignment="1">
      <alignment horizontal="center" vertical="center"/>
    </xf>
    <xf numFmtId="0" fontId="35" fillId="13" borderId="13" xfId="0" applyFont="1" applyFill="1" applyBorder="1" applyAlignment="1">
      <alignment horizontal="center" vertical="top" wrapText="1"/>
    </xf>
    <xf numFmtId="0" fontId="35" fillId="13" borderId="23" xfId="0" applyFont="1" applyFill="1" applyBorder="1" applyAlignment="1">
      <alignment horizontal="center" vertical="top" wrapText="1"/>
    </xf>
    <xf numFmtId="0" fontId="35" fillId="0" borderId="3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35" fillId="0" borderId="39" xfId="0" applyFont="1" applyBorder="1" applyAlignment="1">
      <alignment horizontal="center" vertical="center" wrapText="1"/>
    </xf>
    <xf numFmtId="0" fontId="37" fillId="2" borderId="13" xfId="0" applyFont="1" applyFill="1" applyBorder="1" applyAlignment="1">
      <alignment horizontal="justify" vertical="top" wrapText="1"/>
    </xf>
    <xf numFmtId="0" fontId="37" fillId="2" borderId="20" xfId="0" applyFont="1" applyFill="1" applyBorder="1" applyAlignment="1">
      <alignment horizontal="justify" vertical="top" wrapText="1"/>
    </xf>
    <xf numFmtId="0" fontId="23" fillId="0" borderId="0" xfId="0" applyFont="1" applyAlignment="1">
      <alignment horizontal="left" vertical="center"/>
    </xf>
    <xf numFmtId="0" fontId="35" fillId="0" borderId="21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37" fillId="0" borderId="45" xfId="0" applyFont="1" applyBorder="1" applyAlignment="1">
      <alignment horizontal="center"/>
    </xf>
    <xf numFmtId="0" fontId="37" fillId="0" borderId="43" xfId="0" applyFont="1" applyBorder="1" applyAlignment="1">
      <alignment horizontal="center"/>
    </xf>
    <xf numFmtId="0" fontId="37" fillId="0" borderId="12" xfId="0" applyFont="1" applyBorder="1" applyAlignment="1">
      <alignment horizontal="center"/>
    </xf>
    <xf numFmtId="0" fontId="35" fillId="0" borderId="2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46" xfId="0" applyFont="1" applyBorder="1" applyAlignment="1">
      <alignment horizontal="center" vertical="top" wrapText="1"/>
    </xf>
    <xf numFmtId="0" fontId="35" fillId="0" borderId="22" xfId="0" applyFont="1" applyBorder="1" applyAlignment="1">
      <alignment horizontal="center" vertical="top" wrapText="1"/>
    </xf>
    <xf numFmtId="0" fontId="38" fillId="12" borderId="13" xfId="0" applyFont="1" applyFill="1" applyBorder="1" applyAlignment="1">
      <alignment horizontal="left" vertical="top" wrapText="1"/>
    </xf>
    <xf numFmtId="0" fontId="38" fillId="12" borderId="23" xfId="0" applyFont="1" applyFill="1" applyBorder="1" applyAlignment="1">
      <alignment horizontal="left" vertical="top" wrapText="1"/>
    </xf>
    <xf numFmtId="0" fontId="38" fillId="12" borderId="13" xfId="0" applyFont="1" applyFill="1" applyBorder="1" applyAlignment="1">
      <alignment horizontal="justify" vertical="top" wrapText="1"/>
    </xf>
    <xf numFmtId="0" fontId="38" fillId="12" borderId="23" xfId="0" applyFont="1" applyFill="1" applyBorder="1" applyAlignment="1">
      <alignment horizontal="justify" vertical="top" wrapText="1"/>
    </xf>
    <xf numFmtId="0" fontId="35" fillId="0" borderId="30" xfId="0" applyFont="1" applyBorder="1" applyAlignment="1">
      <alignment horizontal="center" vertical="center"/>
    </xf>
    <xf numFmtId="0" fontId="35" fillId="0" borderId="71" xfId="0" applyFont="1" applyBorder="1" applyAlignment="1">
      <alignment horizontal="center" vertical="center"/>
    </xf>
    <xf numFmtId="0" fontId="37" fillId="2" borderId="23" xfId="0" applyFont="1" applyFill="1" applyBorder="1" applyAlignment="1">
      <alignment horizontal="justify" vertical="top" wrapText="1"/>
    </xf>
    <xf numFmtId="0" fontId="35" fillId="0" borderId="20" xfId="0" applyFont="1" applyBorder="1" applyAlignment="1">
      <alignment horizontal="center" wrapText="1"/>
    </xf>
    <xf numFmtId="0" fontId="35" fillId="0" borderId="33" xfId="0" applyFont="1" applyBorder="1" applyAlignment="1">
      <alignment horizontal="center" wrapText="1"/>
    </xf>
    <xf numFmtId="0" fontId="37" fillId="0" borderId="5" xfId="0" applyFont="1" applyBorder="1" applyAlignment="1">
      <alignment horizontal="justify" vertical="top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1389529</xdr:colOff>
      <xdr:row>27</xdr:row>
      <xdr:rowOff>313765</xdr:rowOff>
    </xdr:from>
    <xdr:to>
      <xdr:col>2</xdr:col>
      <xdr:colOff>1669676</xdr:colOff>
      <xdr:row>27</xdr:row>
      <xdr:rowOff>313765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F558464D-7F44-444B-AD66-2F0EB9457D3E}"/>
            </a:ext>
          </a:extLst>
        </xdr:cNvPr>
        <xdr:cNvCxnSpPr/>
      </xdr:nvCxnSpPr>
      <xdr:spPr>
        <a:xfrm>
          <a:off x="4191000" y="10780059"/>
          <a:ext cx="280147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214312</xdr:colOff>
      <xdr:row>55</xdr:row>
      <xdr:rowOff>23813</xdr:rowOff>
    </xdr:from>
    <xdr:to>
      <xdr:col>26</xdr:col>
      <xdr:colOff>881062</xdr:colOff>
      <xdr:row>58</xdr:row>
      <xdr:rowOff>56388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87621B0-9155-4220-9BC2-8167DB222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41250" y="31122938"/>
          <a:ext cx="1809750" cy="8183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IRO%20UMUM/LAPORAN%20BIRO%20UMUM%202019/Revisi%20RENSTRA%20SETDA%202016-2021/Lampiran%20Tabel%20Bab%206%20(Revisi%20RENSTRA)/BIRO%20UMUM/LAPORAN%20BIRO%20UMUM%202017/RENSTRA%20SETDA%20PER%20BAB%20(reviu)/bab%208%20%201maret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IRO%20UMUM/LAPORAN%20BIRO%20UMUM%202019/Revisi%20RENSTRA%20SETDA%202016-2021/Lampiran%20Tabel%20Bab%206%20(Revisi%20RENSTRA)/LAPORAN%20BIRO%20UMUM%202016/KEGIATAN%20BIRO%20UMUM%20TA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bab 8 lingkup kesehatan"/>
      <sheetName val="Sheet4"/>
      <sheetName val="lingkup kesehatan bab 7"/>
      <sheetName val="gabung"/>
      <sheetName val="bab7kes lia"/>
      <sheetName val="misi2 bambang"/>
      <sheetName val="rpjmd lingkup sosbud"/>
      <sheetName val="pem dan hukum"/>
      <sheetName val="bab 8 pariwisata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6">
          <cell r="I6" t="str">
            <v>Persentase  pemenuhan kebutuhan dasar operasional unit kerja dalam mendukung tugas pokok dan fungsinya</v>
          </cell>
          <cell r="W6">
            <v>1</v>
          </cell>
        </row>
        <row r="7">
          <cell r="I7" t="str">
            <v>Persentase pemenuhan kebutuhan sarana dan prasarana kerja aparatur sesuai standar daerah</v>
          </cell>
          <cell r="J7">
            <v>0.65</v>
          </cell>
          <cell r="K7">
            <v>0.7</v>
          </cell>
          <cell r="M7">
            <v>0.7</v>
          </cell>
          <cell r="O7">
            <v>0.75</v>
          </cell>
          <cell r="Q7">
            <v>0.8</v>
          </cell>
          <cell r="S7">
            <v>0.85</v>
          </cell>
          <cell r="U7">
            <v>0.9</v>
          </cell>
          <cell r="W7">
            <v>0.95</v>
          </cell>
        </row>
        <row r="8">
          <cell r="H8" t="str">
            <v>Program Peningkatan Pengembangan Sistem Pelaporan Capaian Kinerja dan Keuangan</v>
          </cell>
          <cell r="I8" t="str">
            <v>Persentase menurunnya temuan hasil pemeriksaan keuangan dan barang milik Setda Provinsi Jambi</v>
          </cell>
        </row>
        <row r="9">
          <cell r="I9" t="str">
            <v>Persentase  pelayanan  Kedinasan Kepala Daerah / Wakil Kepala Daerah yang difalitsi</v>
          </cell>
          <cell r="J9">
            <v>1</v>
          </cell>
        </row>
      </sheetData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2017"/>
      <sheetName val="Sheet3"/>
      <sheetName val="Sheet2"/>
    </sheetNames>
    <sheetDataSet>
      <sheetData sheetId="0" refreshError="1">
        <row r="5">
          <cell r="N5">
            <v>20563041650</v>
          </cell>
          <cell r="P5">
            <v>24483599725</v>
          </cell>
          <cell r="R5">
            <v>29279637599</v>
          </cell>
          <cell r="T5">
            <v>34315469315.415001</v>
          </cell>
          <cell r="V5">
            <v>40294751108.237053</v>
          </cell>
        </row>
        <row r="6">
          <cell r="L6">
            <v>85468000</v>
          </cell>
          <cell r="N6">
            <v>94014800</v>
          </cell>
          <cell r="P6">
            <v>103416280</v>
          </cell>
          <cell r="R6">
            <v>113757908</v>
          </cell>
          <cell r="T6">
            <v>125133698.8</v>
          </cell>
          <cell r="V6">
            <v>137647068.68000001</v>
          </cell>
        </row>
        <row r="7">
          <cell r="L7">
            <v>3887122000</v>
          </cell>
          <cell r="N7">
            <v>5053258600</v>
          </cell>
          <cell r="P7">
            <v>6569236180</v>
          </cell>
          <cell r="R7">
            <v>8540007034</v>
          </cell>
          <cell r="T7">
            <v>10248008440.799999</v>
          </cell>
          <cell r="V7">
            <v>12297610128.959999</v>
          </cell>
        </row>
        <row r="8">
          <cell r="L8">
            <v>405020000</v>
          </cell>
          <cell r="N8">
            <v>526526000</v>
          </cell>
          <cell r="P8">
            <v>684483800</v>
          </cell>
          <cell r="R8">
            <v>889828940</v>
          </cell>
          <cell r="T8">
            <v>1156777622</v>
          </cell>
          <cell r="V8">
            <v>1503810908.5999999</v>
          </cell>
        </row>
        <row r="9">
          <cell r="L9">
            <v>797573000</v>
          </cell>
          <cell r="N9">
            <v>877330300</v>
          </cell>
          <cell r="P9">
            <v>965063330</v>
          </cell>
          <cell r="R9">
            <v>1061569663</v>
          </cell>
          <cell r="T9">
            <v>1167726629.3</v>
          </cell>
          <cell r="V9">
            <v>1284499292.23</v>
          </cell>
        </row>
        <row r="10">
          <cell r="N10">
            <v>3073204800</v>
          </cell>
          <cell r="P10">
            <v>3534185520</v>
          </cell>
          <cell r="R10">
            <v>4064313348</v>
          </cell>
          <cell r="T10">
            <v>4673960350.1999998</v>
          </cell>
          <cell r="V10">
            <v>5375054402.7299995</v>
          </cell>
        </row>
        <row r="11">
          <cell r="N11">
            <v>1379172000</v>
          </cell>
          <cell r="P11">
            <v>1586047800</v>
          </cell>
          <cell r="R11">
            <v>1823954970</v>
          </cell>
          <cell r="T11">
            <v>2097548215.5</v>
          </cell>
          <cell r="V11">
            <v>2412180447.8249998</v>
          </cell>
        </row>
        <row r="12">
          <cell r="N12">
            <v>310653750</v>
          </cell>
          <cell r="P12">
            <v>341719125</v>
          </cell>
          <cell r="R12">
            <v>375891037.5</v>
          </cell>
          <cell r="T12">
            <v>413480141.25</v>
          </cell>
          <cell r="V12">
            <v>454828155.375</v>
          </cell>
        </row>
        <row r="13">
          <cell r="N13">
            <v>465909400</v>
          </cell>
          <cell r="P13">
            <v>512500340</v>
          </cell>
          <cell r="R13">
            <v>563750374</v>
          </cell>
          <cell r="T13">
            <v>620125411.39999998</v>
          </cell>
          <cell r="V13">
            <v>682137952.53999996</v>
          </cell>
        </row>
        <row r="14">
          <cell r="N14">
            <v>804210000</v>
          </cell>
          <cell r="P14">
            <v>884631000</v>
          </cell>
          <cell r="R14">
            <v>973094100</v>
          </cell>
          <cell r="T14">
            <v>1070403510</v>
          </cell>
          <cell r="V14">
            <v>1177443861</v>
          </cell>
        </row>
        <row r="15">
          <cell r="N15">
            <v>1200425000</v>
          </cell>
          <cell r="P15">
            <v>1500531250</v>
          </cell>
          <cell r="R15">
            <v>1875664062.5</v>
          </cell>
          <cell r="T15">
            <v>2344580078.125</v>
          </cell>
          <cell r="V15">
            <v>2930725097.65625</v>
          </cell>
        </row>
        <row r="16">
          <cell r="N16">
            <v>3517548000</v>
          </cell>
          <cell r="P16">
            <v>4221057600</v>
          </cell>
          <cell r="R16">
            <v>5065269120</v>
          </cell>
          <cell r="T16">
            <v>6078322944</v>
          </cell>
          <cell r="V16">
            <v>7293987532.8000002</v>
          </cell>
        </row>
        <row r="17">
          <cell r="N17">
            <v>76755000</v>
          </cell>
          <cell r="P17">
            <v>78290100</v>
          </cell>
          <cell r="R17">
            <v>79855902</v>
          </cell>
          <cell r="T17">
            <v>81453020.040000007</v>
          </cell>
          <cell r="V17">
            <v>83082080.440800011</v>
          </cell>
        </row>
        <row r="18">
          <cell r="N18">
            <v>1684034000</v>
          </cell>
          <cell r="P18">
            <v>1852437400</v>
          </cell>
          <cell r="R18">
            <v>2037681140</v>
          </cell>
          <cell r="T18">
            <v>2241449254</v>
          </cell>
          <cell r="V18">
            <v>2465594179.4000001</v>
          </cell>
        </row>
        <row r="19">
          <cell r="P19">
            <v>1650000000</v>
          </cell>
          <cell r="R19">
            <v>1815000000</v>
          </cell>
          <cell r="T19">
            <v>1996500000</v>
          </cell>
          <cell r="V19">
            <v>2196150000</v>
          </cell>
        </row>
        <row r="21">
          <cell r="J21" t="str">
            <v>Program Peningkatan Sarana dan Prasarana Aparatur</v>
          </cell>
          <cell r="N21">
            <v>11051386970</v>
          </cell>
          <cell r="P21">
            <v>12563926363.5</v>
          </cell>
          <cell r="R21">
            <v>14316980000.825001</v>
          </cell>
          <cell r="T21">
            <v>16356433412.028749</v>
          </cell>
          <cell r="V21">
            <v>18738569314.021061</v>
          </cell>
        </row>
        <row r="22">
          <cell r="N22">
            <v>740300000</v>
          </cell>
          <cell r="P22">
            <v>814330000</v>
          </cell>
          <cell r="R22">
            <v>895763000</v>
          </cell>
          <cell r="T22">
            <v>985339300</v>
          </cell>
          <cell r="V22">
            <v>1083873230</v>
          </cell>
        </row>
        <row r="23">
          <cell r="J23" t="str">
            <v>Kegiatan Pengadaan Perlengkapan Rumah Jabatan / Dinas</v>
          </cell>
          <cell r="L23">
            <v>757360000</v>
          </cell>
          <cell r="N23">
            <v>833096000</v>
          </cell>
          <cell r="P23">
            <v>916405600</v>
          </cell>
          <cell r="R23">
            <v>1008046160</v>
          </cell>
          <cell r="T23">
            <v>1108850776</v>
          </cell>
          <cell r="V23">
            <v>1219735853.5999999</v>
          </cell>
        </row>
        <row r="24">
          <cell r="N24">
            <v>1732170000</v>
          </cell>
          <cell r="P24">
            <v>1905387000</v>
          </cell>
          <cell r="R24">
            <v>2095925700</v>
          </cell>
          <cell r="T24">
            <v>2305518270</v>
          </cell>
          <cell r="V24">
            <v>2536070097</v>
          </cell>
        </row>
        <row r="25">
          <cell r="J25" t="str">
            <v>Kegiatan Pemeliharaan Rutin/Berkala Rumah Dinas</v>
          </cell>
          <cell r="L25">
            <v>733832800</v>
          </cell>
          <cell r="N25">
            <v>807216080</v>
          </cell>
          <cell r="P25">
            <v>887937688</v>
          </cell>
          <cell r="R25">
            <v>976731456.79999995</v>
          </cell>
          <cell r="T25">
            <v>1074404602.48</v>
          </cell>
          <cell r="V25">
            <v>1181845062.7279999</v>
          </cell>
        </row>
        <row r="26">
          <cell r="J26" t="str">
            <v>Kegiatan Pemeliharaan Rutin/Berkala Gedung Kantor</v>
          </cell>
          <cell r="L26">
            <v>721800000</v>
          </cell>
          <cell r="N26">
            <v>938340000</v>
          </cell>
          <cell r="P26">
            <v>1219842000</v>
          </cell>
          <cell r="R26">
            <v>1585794600</v>
          </cell>
          <cell r="T26">
            <v>2061532980</v>
          </cell>
          <cell r="V26">
            <v>2679992874</v>
          </cell>
        </row>
        <row r="27">
          <cell r="J27" t="str">
            <v>Kegiatan Pemeliharaan Rutin / Berkala Kendaraan Dinas / Operasional</v>
          </cell>
          <cell r="L27">
            <v>3821438200</v>
          </cell>
          <cell r="N27">
            <v>4394653930</v>
          </cell>
          <cell r="P27">
            <v>5053852019.5</v>
          </cell>
          <cell r="R27">
            <v>5811929822.4250002</v>
          </cell>
          <cell r="T27">
            <v>6683719295.7887497</v>
          </cell>
          <cell r="V27">
            <v>7686277190.1570625</v>
          </cell>
        </row>
        <row r="28">
          <cell r="J28" t="str">
            <v>Kegiatan Pemeliharaan Rutin / Berkala Peralatan Gedung Kantor</v>
          </cell>
          <cell r="L28">
            <v>982373600</v>
          </cell>
          <cell r="N28">
            <v>1080610960</v>
          </cell>
          <cell r="P28">
            <v>1188672056</v>
          </cell>
          <cell r="R28">
            <v>1307539261.5999999</v>
          </cell>
          <cell r="T28">
            <v>1438293187.76</v>
          </cell>
          <cell r="V28">
            <v>1582122506.536</v>
          </cell>
        </row>
        <row r="29">
          <cell r="N29">
            <v>525000000</v>
          </cell>
          <cell r="P29">
            <v>577500000</v>
          </cell>
          <cell r="R29">
            <v>635250000</v>
          </cell>
          <cell r="T29">
            <v>698775000</v>
          </cell>
          <cell r="V29">
            <v>768652500</v>
          </cell>
        </row>
        <row r="31">
          <cell r="N31">
            <v>656323395</v>
          </cell>
          <cell r="P31">
            <v>689139564.75</v>
          </cell>
          <cell r="R31">
            <v>723596542.98749995</v>
          </cell>
          <cell r="T31">
            <v>759776370.13687503</v>
          </cell>
          <cell r="V31">
            <v>797765188.64371872</v>
          </cell>
        </row>
        <row r="32">
          <cell r="J32" t="str">
            <v>Kegiatan Penyusunan Pelaporan Keuangan</v>
          </cell>
          <cell r="L32">
            <v>295000000</v>
          </cell>
          <cell r="N32">
            <v>309750000</v>
          </cell>
          <cell r="P32">
            <v>325237500</v>
          </cell>
          <cell r="R32">
            <v>341499375</v>
          </cell>
          <cell r="T32">
            <v>358574343.75</v>
          </cell>
          <cell r="V32">
            <v>376503060.9375</v>
          </cell>
        </row>
        <row r="33">
          <cell r="N33">
            <v>346573395</v>
          </cell>
          <cell r="P33">
            <v>363902064.75</v>
          </cell>
          <cell r="R33">
            <v>382097167.98750001</v>
          </cell>
          <cell r="T33">
            <v>401202026.38687503</v>
          </cell>
          <cell r="V33">
            <v>421262127.70621878</v>
          </cell>
        </row>
        <row r="35">
          <cell r="J35" t="str">
            <v>Program Penunjang Pelayanan Kedinasan Kepala Daerah / Wakil Kepala Daerah</v>
          </cell>
          <cell r="N35">
            <v>7548684000</v>
          </cell>
          <cell r="P35">
            <v>8303552400</v>
          </cell>
          <cell r="R35">
            <v>9133907640</v>
          </cell>
          <cell r="T35">
            <v>10047298404</v>
          </cell>
          <cell r="V35">
            <v>11052028244.4</v>
          </cell>
        </row>
        <row r="36">
          <cell r="J36" t="str">
            <v>Kegiatan Dialog / Audiensi dengan Tokoh-Tokoh Masyarakat,Pimpinan / Anggota Organisasi Sosial dan Kemasyarakatan</v>
          </cell>
          <cell r="L36">
            <v>568280000</v>
          </cell>
          <cell r="N36">
            <v>625108000</v>
          </cell>
          <cell r="P36">
            <v>687618800</v>
          </cell>
          <cell r="R36">
            <v>756380680</v>
          </cell>
          <cell r="T36">
            <v>832018748</v>
          </cell>
          <cell r="V36">
            <v>915220622.79999995</v>
          </cell>
        </row>
        <row r="37">
          <cell r="J37" t="str">
            <v>Kegiatan Penerimaan Kunjungan Kerja Pejabat Negara / Departemen / Lembaga Pemerintah Non Departemen / Luar Negeri</v>
          </cell>
          <cell r="L37">
            <v>780280000</v>
          </cell>
          <cell r="N37">
            <v>858308000</v>
          </cell>
          <cell r="P37">
            <v>944138800</v>
          </cell>
          <cell r="R37">
            <v>1038552680</v>
          </cell>
          <cell r="T37">
            <v>1142407948</v>
          </cell>
          <cell r="V37">
            <v>1256648742.8</v>
          </cell>
        </row>
        <row r="38">
          <cell r="J38" t="str">
            <v>Kegiatan Koordinasi dengan Pemerintah Pusat dan Pemerintah Daerah Lainnya</v>
          </cell>
          <cell r="L38">
            <v>1235940000</v>
          </cell>
          <cell r="N38">
            <v>1359534000</v>
          </cell>
          <cell r="P38">
            <v>1495487400</v>
          </cell>
          <cell r="R38">
            <v>1645036140</v>
          </cell>
          <cell r="T38">
            <v>1809539754</v>
          </cell>
          <cell r="V38">
            <v>1990493729.4000001</v>
          </cell>
        </row>
        <row r="39">
          <cell r="J39" t="str">
            <v>Kegiatan Pelayanan Kedinasan Kepala Daerah / Wakil Kepala Daerah</v>
          </cell>
          <cell r="L39">
            <v>4277940000</v>
          </cell>
          <cell r="N39">
            <v>4705734000</v>
          </cell>
          <cell r="P39">
            <v>5176307400</v>
          </cell>
          <cell r="R39">
            <v>5693938140</v>
          </cell>
          <cell r="T39">
            <v>6263331954</v>
          </cell>
          <cell r="V39">
            <v>6889665149.3999996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B64"/>
  <sheetViews>
    <sheetView zoomScale="69" zoomScaleNormal="69" workbookViewId="0">
      <selection activeCell="B7" sqref="B7:B11"/>
    </sheetView>
  </sheetViews>
  <sheetFormatPr defaultRowHeight="15" x14ac:dyDescent="0.25"/>
  <cols>
    <col min="1" max="1" width="28.7109375" customWidth="1"/>
    <col min="2" max="2" width="26.85546875" customWidth="1"/>
    <col min="3" max="3" width="37.140625" bestFit="1" customWidth="1"/>
    <col min="4" max="8" width="4" style="20" customWidth="1"/>
    <col min="9" max="9" width="5.28515625" style="20" customWidth="1"/>
    <col min="10" max="10" width="3.85546875" style="20" customWidth="1"/>
    <col min="11" max="11" width="1" customWidth="1"/>
    <col min="12" max="12" width="41.85546875" customWidth="1"/>
    <col min="13" max="13" width="36.28515625" customWidth="1"/>
    <col min="14" max="14" width="17.140625" bestFit="1" customWidth="1"/>
    <col min="15" max="15" width="16.140625" bestFit="1" customWidth="1"/>
    <col min="16" max="16" width="21.85546875" bestFit="1" customWidth="1"/>
    <col min="17" max="17" width="15.42578125" bestFit="1" customWidth="1"/>
    <col min="18" max="18" width="22" customWidth="1"/>
    <col min="19" max="19" width="14.140625" customWidth="1"/>
    <col min="20" max="20" width="22.28515625" bestFit="1" customWidth="1"/>
    <col min="21" max="21" width="12.7109375" bestFit="1" customWidth="1"/>
    <col min="22" max="22" width="21.85546875" bestFit="1" customWidth="1"/>
    <col min="23" max="23" width="13.5703125" bestFit="1" customWidth="1"/>
    <col min="24" max="24" width="21.28515625" bestFit="1" customWidth="1"/>
    <col min="25" max="25" width="13.7109375" customWidth="1"/>
    <col min="26" max="26" width="21" customWidth="1"/>
    <col min="27" max="27" width="12.140625" hidden="1" customWidth="1"/>
    <col min="28" max="28" width="9.140625" hidden="1" customWidth="1"/>
    <col min="30" max="31" width="12.42578125" bestFit="1" customWidth="1"/>
  </cols>
  <sheetData>
    <row r="1" spans="1:28" ht="18.75" x14ac:dyDescent="0.25">
      <c r="A1" s="695" t="s">
        <v>131</v>
      </c>
      <c r="B1" s="695"/>
      <c r="C1" s="695"/>
      <c r="D1" s="695"/>
      <c r="E1" s="695"/>
      <c r="F1" s="695"/>
      <c r="G1" s="695"/>
      <c r="H1" s="695"/>
      <c r="I1" s="695"/>
      <c r="J1" s="695"/>
      <c r="K1" s="695"/>
      <c r="L1" s="695"/>
      <c r="M1" s="695"/>
      <c r="N1" s="695"/>
      <c r="O1" s="695"/>
      <c r="P1" s="695"/>
      <c r="Q1" s="695"/>
      <c r="R1" s="695"/>
      <c r="S1" s="695"/>
      <c r="T1" s="695"/>
      <c r="U1" s="695"/>
      <c r="V1" s="695"/>
      <c r="W1" s="695"/>
      <c r="X1" s="695"/>
      <c r="Y1" s="695"/>
      <c r="Z1" s="695"/>
      <c r="AA1" s="695"/>
      <c r="AB1" s="695"/>
    </row>
    <row r="2" spans="1:28" ht="18.75" x14ac:dyDescent="0.25">
      <c r="A2" s="696" t="s">
        <v>0</v>
      </c>
      <c r="B2" s="696"/>
      <c r="C2" s="696"/>
      <c r="D2" s="696"/>
      <c r="E2" s="696"/>
      <c r="F2" s="696"/>
      <c r="G2" s="696"/>
      <c r="H2" s="696"/>
      <c r="I2" s="696"/>
      <c r="J2" s="696"/>
      <c r="K2" s="696"/>
      <c r="L2" s="696"/>
      <c r="M2" s="696"/>
      <c r="N2" s="696"/>
      <c r="O2" s="696"/>
      <c r="P2" s="696"/>
      <c r="Q2" s="696"/>
      <c r="R2" s="696"/>
      <c r="S2" s="696"/>
      <c r="T2" s="696"/>
      <c r="U2" s="696"/>
      <c r="V2" s="696"/>
      <c r="W2" s="696"/>
      <c r="X2" s="696"/>
      <c r="Y2" s="696"/>
      <c r="Z2" s="696"/>
      <c r="AA2" s="696"/>
      <c r="AB2" s="696"/>
    </row>
    <row r="3" spans="1:28" ht="19.5" thickBot="1" x14ac:dyDescent="0.35">
      <c r="A3" s="7"/>
      <c r="B3" s="7"/>
      <c r="C3" s="7"/>
      <c r="D3" s="19"/>
      <c r="E3" s="19"/>
      <c r="F3" s="19"/>
      <c r="G3" s="19"/>
      <c r="H3" s="19"/>
      <c r="I3" s="19"/>
      <c r="J3" s="19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ht="33.75" customHeight="1" x14ac:dyDescent="0.25">
      <c r="A4" s="698" t="s">
        <v>1</v>
      </c>
      <c r="B4" s="701" t="s">
        <v>2</v>
      </c>
      <c r="C4" s="698" t="s">
        <v>137</v>
      </c>
      <c r="D4" s="707" t="s">
        <v>3</v>
      </c>
      <c r="E4" s="708"/>
      <c r="F4" s="708"/>
      <c r="G4" s="708"/>
      <c r="H4" s="708"/>
      <c r="I4" s="708"/>
      <c r="J4" s="708"/>
      <c r="K4" s="709"/>
      <c r="L4" s="704" t="s">
        <v>4</v>
      </c>
      <c r="M4" s="1" t="s">
        <v>5</v>
      </c>
      <c r="N4" s="689" t="s">
        <v>228</v>
      </c>
      <c r="O4" s="714" t="s">
        <v>7</v>
      </c>
      <c r="P4" s="714"/>
      <c r="Q4" s="714"/>
      <c r="R4" s="714"/>
      <c r="S4" s="714"/>
      <c r="T4" s="714"/>
      <c r="U4" s="714"/>
      <c r="V4" s="714"/>
      <c r="W4" s="714"/>
      <c r="X4" s="714"/>
      <c r="Y4" s="714"/>
      <c r="Z4" s="714"/>
      <c r="AA4" s="680" t="s">
        <v>12</v>
      </c>
      <c r="AB4" s="692" t="s">
        <v>13</v>
      </c>
    </row>
    <row r="5" spans="1:28" ht="35.25" customHeight="1" x14ac:dyDescent="0.25">
      <c r="A5" s="699"/>
      <c r="B5" s="702"/>
      <c r="C5" s="699"/>
      <c r="D5" s="710"/>
      <c r="E5" s="711"/>
      <c r="F5" s="711"/>
      <c r="G5" s="711"/>
      <c r="H5" s="711"/>
      <c r="I5" s="711"/>
      <c r="J5" s="711"/>
      <c r="K5" s="712"/>
      <c r="L5" s="705"/>
      <c r="M5" s="681" t="s">
        <v>6</v>
      </c>
      <c r="N5" s="690"/>
      <c r="O5" s="697" t="s">
        <v>116</v>
      </c>
      <c r="P5" s="697"/>
      <c r="Q5" s="697" t="s">
        <v>117</v>
      </c>
      <c r="R5" s="697"/>
      <c r="S5" s="697" t="s">
        <v>118</v>
      </c>
      <c r="T5" s="697"/>
      <c r="U5" s="697" t="s">
        <v>119</v>
      </c>
      <c r="V5" s="697"/>
      <c r="W5" s="697" t="s">
        <v>120</v>
      </c>
      <c r="X5" s="697"/>
      <c r="Y5" s="713" t="s">
        <v>11</v>
      </c>
      <c r="Z5" s="713"/>
      <c r="AA5" s="681"/>
      <c r="AB5" s="693"/>
    </row>
    <row r="6" spans="1:28" ht="26.25" customHeight="1" thickBot="1" x14ac:dyDescent="0.3">
      <c r="A6" s="700"/>
      <c r="B6" s="703"/>
      <c r="C6" s="700"/>
      <c r="D6" s="710"/>
      <c r="E6" s="711"/>
      <c r="F6" s="711"/>
      <c r="G6" s="711"/>
      <c r="H6" s="711"/>
      <c r="I6" s="711"/>
      <c r="J6" s="711"/>
      <c r="K6" s="712"/>
      <c r="L6" s="706"/>
      <c r="M6" s="682"/>
      <c r="N6" s="691"/>
      <c r="O6" s="43" t="s">
        <v>9</v>
      </c>
      <c r="P6" s="43" t="s">
        <v>10</v>
      </c>
      <c r="Q6" s="43" t="s">
        <v>9</v>
      </c>
      <c r="R6" s="43" t="s">
        <v>10</v>
      </c>
      <c r="S6" s="43" t="s">
        <v>9</v>
      </c>
      <c r="T6" s="43" t="s">
        <v>10</v>
      </c>
      <c r="U6" s="43" t="s">
        <v>9</v>
      </c>
      <c r="V6" s="43" t="s">
        <v>10</v>
      </c>
      <c r="W6" s="43" t="s">
        <v>9</v>
      </c>
      <c r="X6" s="43" t="s">
        <v>10</v>
      </c>
      <c r="Y6" s="43" t="s">
        <v>9</v>
      </c>
      <c r="Z6" s="43" t="s">
        <v>10</v>
      </c>
      <c r="AA6" s="682"/>
      <c r="AB6" s="694"/>
    </row>
    <row r="7" spans="1:28" ht="60.75" thickBot="1" x14ac:dyDescent="0.3">
      <c r="A7" s="674" t="s">
        <v>209</v>
      </c>
      <c r="B7" s="685" t="s">
        <v>57</v>
      </c>
      <c r="C7" s="282" t="s">
        <v>166</v>
      </c>
      <c r="D7" s="30" t="s">
        <v>45</v>
      </c>
      <c r="E7" s="30" t="s">
        <v>46</v>
      </c>
      <c r="F7" s="30" t="s">
        <v>45</v>
      </c>
      <c r="G7" s="30" t="s">
        <v>46</v>
      </c>
      <c r="H7" s="30" t="s">
        <v>47</v>
      </c>
      <c r="I7" s="30" t="s">
        <v>48</v>
      </c>
      <c r="J7" s="52"/>
      <c r="K7" s="59"/>
      <c r="L7" s="41" t="s">
        <v>37</v>
      </c>
      <c r="M7" s="31" t="str">
        <f>'[1]pem dan hukum'!$I$6</f>
        <v>Persentase  pemenuhan kebutuhan dasar operasional unit kerja dalam mendukung tugas pokok dan fungsinya</v>
      </c>
      <c r="N7" s="31"/>
      <c r="O7" s="32">
        <v>1</v>
      </c>
      <c r="P7" s="171">
        <f>[2]Sheet1!$N$5</f>
        <v>20563041650</v>
      </c>
      <c r="Q7" s="32">
        <v>1</v>
      </c>
      <c r="R7" s="39">
        <f>[2]Sheet1!$P$5</f>
        <v>24483599725</v>
      </c>
      <c r="S7" s="198">
        <v>1</v>
      </c>
      <c r="T7" s="39">
        <f>[2]Sheet1!$R$5</f>
        <v>29279637599</v>
      </c>
      <c r="U7" s="198">
        <v>1</v>
      </c>
      <c r="V7" s="39">
        <f>[2]Sheet1!$T$5</f>
        <v>34315469315.415001</v>
      </c>
      <c r="W7" s="198">
        <v>1</v>
      </c>
      <c r="X7" s="39">
        <f>[2]Sheet1!$V$5</f>
        <v>40294751108.237053</v>
      </c>
      <c r="Y7" s="198">
        <v>0.1</v>
      </c>
      <c r="Z7" s="39">
        <f>X7</f>
        <v>40294751108.237053</v>
      </c>
      <c r="AA7" s="67" t="s">
        <v>113</v>
      </c>
      <c r="AB7" s="199" t="s">
        <v>114</v>
      </c>
    </row>
    <row r="8" spans="1:28" ht="28.5" customHeight="1" x14ac:dyDescent="0.25">
      <c r="A8" s="683"/>
      <c r="B8" s="686"/>
      <c r="C8" s="283" t="s">
        <v>110</v>
      </c>
      <c r="D8" s="34" t="s">
        <v>45</v>
      </c>
      <c r="E8" s="34" t="s">
        <v>46</v>
      </c>
      <c r="F8" s="34" t="s">
        <v>45</v>
      </c>
      <c r="G8" s="34" t="s">
        <v>46</v>
      </c>
      <c r="H8" s="34" t="s">
        <v>47</v>
      </c>
      <c r="I8" s="34" t="s">
        <v>49</v>
      </c>
      <c r="J8" s="55" t="s">
        <v>48</v>
      </c>
      <c r="K8" s="167"/>
      <c r="L8" s="168" t="s">
        <v>38</v>
      </c>
      <c r="M8" s="40" t="s">
        <v>110</v>
      </c>
      <c r="N8" s="40"/>
      <c r="O8" s="28" t="s">
        <v>111</v>
      </c>
      <c r="P8" s="36">
        <f>[2]Sheet1!$N$6</f>
        <v>94014800</v>
      </c>
      <c r="Q8" s="28" t="s">
        <v>111</v>
      </c>
      <c r="R8" s="44">
        <f>[2]Sheet1!$P$6</f>
        <v>103416280</v>
      </c>
      <c r="S8" s="28" t="s">
        <v>111</v>
      </c>
      <c r="T8" s="44">
        <f>[2]Sheet1!$R$6</f>
        <v>113757908</v>
      </c>
      <c r="U8" s="28" t="s">
        <v>111</v>
      </c>
      <c r="V8" s="44">
        <f>[2]Sheet1!$T$6</f>
        <v>125133698.8</v>
      </c>
      <c r="W8" s="28" t="s">
        <v>111</v>
      </c>
      <c r="X8" s="44">
        <f>[2]Sheet1!$V$6</f>
        <v>137647068.68000001</v>
      </c>
      <c r="Y8" s="169" t="str">
        <f>W8</f>
        <v>23000 surat</v>
      </c>
      <c r="Z8" s="44">
        <f>X8</f>
        <v>137647068.68000001</v>
      </c>
      <c r="AA8" s="170" t="s">
        <v>148</v>
      </c>
      <c r="AB8" s="29"/>
    </row>
    <row r="9" spans="1:28" ht="34.5" customHeight="1" x14ac:dyDescent="0.25">
      <c r="A9" s="683"/>
      <c r="B9" s="686"/>
      <c r="C9" s="284" t="s">
        <v>58</v>
      </c>
      <c r="D9" s="12" t="s">
        <v>45</v>
      </c>
      <c r="E9" s="12" t="s">
        <v>46</v>
      </c>
      <c r="F9" s="12" t="s">
        <v>45</v>
      </c>
      <c r="G9" s="12" t="s">
        <v>46</v>
      </c>
      <c r="H9" s="12" t="s">
        <v>47</v>
      </c>
      <c r="I9" s="12" t="s">
        <v>49</v>
      </c>
      <c r="J9" s="56" t="s">
        <v>53</v>
      </c>
      <c r="K9" s="161"/>
      <c r="L9" s="155" t="s">
        <v>42</v>
      </c>
      <c r="M9" s="155" t="s">
        <v>281</v>
      </c>
      <c r="N9" s="155"/>
      <c r="O9" s="6">
        <v>100</v>
      </c>
      <c r="P9" s="85">
        <f>[2]Sheet1!$N$12</f>
        <v>310653750</v>
      </c>
      <c r="Q9" s="6" t="s">
        <v>153</v>
      </c>
      <c r="R9" s="85">
        <f>[2]Sheet1!$P$12</f>
        <v>341719125</v>
      </c>
      <c r="S9" s="6" t="s">
        <v>153</v>
      </c>
      <c r="T9" s="85">
        <f>[2]Sheet1!$R$12</f>
        <v>375891037.5</v>
      </c>
      <c r="U9" s="6" t="s">
        <v>153</v>
      </c>
      <c r="V9" s="85">
        <f>[2]Sheet1!$T$12</f>
        <v>413480141.25</v>
      </c>
      <c r="W9" s="6" t="s">
        <v>153</v>
      </c>
      <c r="X9" s="85">
        <f>[2]Sheet1!$V$12</f>
        <v>454828155.375</v>
      </c>
      <c r="Y9" s="6" t="str">
        <f>W9</f>
        <v>71 Item</v>
      </c>
      <c r="Z9" s="85">
        <f>X9</f>
        <v>454828155.375</v>
      </c>
      <c r="AA9" s="2"/>
      <c r="AB9" s="3"/>
    </row>
    <row r="10" spans="1:28" ht="45" customHeight="1" x14ac:dyDescent="0.25">
      <c r="A10" s="683"/>
      <c r="B10" s="686"/>
      <c r="C10" s="285" t="s">
        <v>59</v>
      </c>
      <c r="D10" s="12" t="s">
        <v>45</v>
      </c>
      <c r="E10" s="12" t="s">
        <v>46</v>
      </c>
      <c r="F10" s="12" t="s">
        <v>45</v>
      </c>
      <c r="G10" s="12" t="s">
        <v>46</v>
      </c>
      <c r="H10" s="12" t="s">
        <v>47</v>
      </c>
      <c r="I10" s="12" t="s">
        <v>49</v>
      </c>
      <c r="J10" s="56" t="s">
        <v>54</v>
      </c>
      <c r="K10" s="90"/>
      <c r="L10" s="154" t="s">
        <v>43</v>
      </c>
      <c r="M10" s="79" t="s">
        <v>282</v>
      </c>
      <c r="N10" s="79"/>
      <c r="O10" s="6">
        <v>100</v>
      </c>
      <c r="P10" s="85">
        <f>[2]Sheet1!$N$13</f>
        <v>465909400</v>
      </c>
      <c r="Q10" s="6" t="s">
        <v>112</v>
      </c>
      <c r="R10" s="156">
        <f>[2]Sheet1!$P$13</f>
        <v>512500340</v>
      </c>
      <c r="S10" s="6" t="s">
        <v>112</v>
      </c>
      <c r="T10" s="85">
        <f>[2]Sheet1!$R$13</f>
        <v>563750374</v>
      </c>
      <c r="U10" s="6" t="s">
        <v>112</v>
      </c>
      <c r="V10" s="85">
        <f>[2]Sheet1!$T$13</f>
        <v>620125411.39999998</v>
      </c>
      <c r="W10" s="6" t="s">
        <v>112</v>
      </c>
      <c r="X10" s="85">
        <f>[2]Sheet1!$V$13</f>
        <v>682137952.53999996</v>
      </c>
      <c r="Y10" s="6" t="str">
        <f>W10</f>
        <v>18 Item</v>
      </c>
      <c r="Z10" s="85">
        <f>X10</f>
        <v>682137952.53999996</v>
      </c>
      <c r="AA10" s="2"/>
      <c r="AB10" s="3"/>
    </row>
    <row r="11" spans="1:28" ht="35.25" customHeight="1" thickBot="1" x14ac:dyDescent="0.3">
      <c r="A11" s="684"/>
      <c r="B11" s="687"/>
      <c r="C11" s="21" t="s">
        <v>298</v>
      </c>
      <c r="D11" s="23" t="s">
        <v>45</v>
      </c>
      <c r="E11" s="23" t="s">
        <v>46</v>
      </c>
      <c r="F11" s="23" t="s">
        <v>45</v>
      </c>
      <c r="G11" s="23" t="s">
        <v>46</v>
      </c>
      <c r="H11" s="23" t="s">
        <v>47</v>
      </c>
      <c r="I11" s="23" t="s">
        <v>49</v>
      </c>
      <c r="J11" s="53" t="s">
        <v>56</v>
      </c>
      <c r="K11" s="60"/>
      <c r="L11" s="172" t="s">
        <v>129</v>
      </c>
      <c r="M11" s="172" t="s">
        <v>306</v>
      </c>
      <c r="N11" s="172"/>
      <c r="O11" s="26"/>
      <c r="P11" s="27">
        <f>[2]Sheet1!$N$17</f>
        <v>76755000</v>
      </c>
      <c r="Q11" s="26"/>
      <c r="R11" s="27">
        <f>[2]Sheet1!$P$17</f>
        <v>78290100</v>
      </c>
      <c r="S11" s="26"/>
      <c r="T11" s="27">
        <f>[2]Sheet1!$R$17</f>
        <v>79855902</v>
      </c>
      <c r="U11" s="26"/>
      <c r="V11" s="27">
        <f>[2]Sheet1!$T$17</f>
        <v>81453020.040000007</v>
      </c>
      <c r="W11" s="26"/>
      <c r="X11" s="27">
        <f>[2]Sheet1!$V$17</f>
        <v>83082080.440800011</v>
      </c>
      <c r="Y11" s="26"/>
      <c r="Z11" s="27">
        <f>X11</f>
        <v>83082080.440800011</v>
      </c>
      <c r="AA11" s="10"/>
      <c r="AB11" s="11"/>
    </row>
    <row r="12" spans="1:28" ht="35.25" customHeight="1" x14ac:dyDescent="0.25">
      <c r="A12" s="280"/>
      <c r="B12" s="281"/>
      <c r="C12" s="230" t="s">
        <v>299</v>
      </c>
      <c r="D12" s="48"/>
      <c r="E12" s="48"/>
      <c r="F12" s="48"/>
      <c r="G12" s="48"/>
      <c r="H12" s="48"/>
      <c r="I12" s="48"/>
      <c r="J12" s="58"/>
      <c r="K12" s="287"/>
      <c r="L12" s="42"/>
      <c r="M12" s="42" t="s">
        <v>307</v>
      </c>
      <c r="N12" s="42"/>
      <c r="O12" s="46" t="s">
        <v>210</v>
      </c>
      <c r="P12" s="47"/>
      <c r="Q12" s="46"/>
      <c r="R12" s="47"/>
      <c r="S12" s="46"/>
      <c r="T12" s="47"/>
      <c r="U12" s="46"/>
      <c r="V12" s="47"/>
      <c r="W12" s="46"/>
      <c r="X12" s="47"/>
      <c r="Y12" s="46"/>
      <c r="Z12" s="47"/>
      <c r="AA12" s="14"/>
      <c r="AB12" s="15"/>
    </row>
    <row r="13" spans="1:28" ht="35.25" customHeight="1" x14ac:dyDescent="0.25">
      <c r="A13" s="280"/>
      <c r="B13" s="281"/>
      <c r="C13" s="230" t="s">
        <v>305</v>
      </c>
      <c r="D13" s="48"/>
      <c r="E13" s="48"/>
      <c r="F13" s="48"/>
      <c r="G13" s="48"/>
      <c r="H13" s="48"/>
      <c r="I13" s="48"/>
      <c r="J13" s="58"/>
      <c r="K13" s="287"/>
      <c r="L13" s="42"/>
      <c r="M13" s="42" t="s">
        <v>308</v>
      </c>
      <c r="N13" s="42"/>
      <c r="O13" s="46" t="s">
        <v>210</v>
      </c>
      <c r="P13" s="47"/>
      <c r="Q13" s="46"/>
      <c r="R13" s="47"/>
      <c r="S13" s="46"/>
      <c r="T13" s="47"/>
      <c r="U13" s="46"/>
      <c r="V13" s="47"/>
      <c r="W13" s="46"/>
      <c r="X13" s="47"/>
      <c r="Y13" s="46"/>
      <c r="Z13" s="47"/>
      <c r="AA13" s="14"/>
      <c r="AB13" s="15"/>
    </row>
    <row r="14" spans="1:28" ht="35.25" customHeight="1" x14ac:dyDescent="0.25">
      <c r="A14" s="280"/>
      <c r="B14" s="281"/>
      <c r="C14" s="286"/>
      <c r="D14" s="48"/>
      <c r="E14" s="48"/>
      <c r="F14" s="48"/>
      <c r="G14" s="48"/>
      <c r="H14" s="48"/>
      <c r="I14" s="48"/>
      <c r="J14" s="58"/>
      <c r="K14" s="287"/>
      <c r="L14" s="42"/>
      <c r="M14" s="42"/>
      <c r="N14" s="42"/>
      <c r="O14" s="46"/>
      <c r="P14" s="47"/>
      <c r="Q14" s="46"/>
      <c r="R14" s="47"/>
      <c r="S14" s="46"/>
      <c r="T14" s="47"/>
      <c r="U14" s="46"/>
      <c r="V14" s="47"/>
      <c r="W14" s="46"/>
      <c r="X14" s="47"/>
      <c r="Y14" s="46"/>
      <c r="Z14" s="47"/>
      <c r="AA14" s="14"/>
      <c r="AB14" s="15"/>
    </row>
    <row r="15" spans="1:28" ht="35.25" customHeight="1" thickBot="1" x14ac:dyDescent="0.3">
      <c r="A15" s="280"/>
      <c r="B15" s="281"/>
      <c r="C15" s="286"/>
      <c r="D15" s="48"/>
      <c r="E15" s="48"/>
      <c r="F15" s="48"/>
      <c r="G15" s="48"/>
      <c r="H15" s="48"/>
      <c r="I15" s="48"/>
      <c r="J15" s="58"/>
      <c r="K15" s="287"/>
      <c r="L15" s="42"/>
      <c r="M15" s="42"/>
      <c r="N15" s="42"/>
      <c r="O15" s="46"/>
      <c r="P15" s="47"/>
      <c r="Q15" s="46"/>
      <c r="R15" s="47"/>
      <c r="S15" s="46"/>
      <c r="T15" s="47"/>
      <c r="U15" s="46"/>
      <c r="V15" s="47"/>
      <c r="W15" s="46"/>
      <c r="X15" s="47"/>
      <c r="Y15" s="46"/>
      <c r="Z15" s="47"/>
      <c r="AA15" s="14"/>
      <c r="AB15" s="15"/>
    </row>
    <row r="16" spans="1:28" s="200" customFormat="1" ht="60.75" thickBot="1" x14ac:dyDescent="0.3">
      <c r="A16" s="674"/>
      <c r="B16" s="685" t="s">
        <v>66</v>
      </c>
      <c r="C16" s="49" t="s">
        <v>166</v>
      </c>
      <c r="D16" s="30" t="s">
        <v>45</v>
      </c>
      <c r="E16" s="30" t="s">
        <v>46</v>
      </c>
      <c r="F16" s="30" t="s">
        <v>45</v>
      </c>
      <c r="G16" s="30" t="s">
        <v>46</v>
      </c>
      <c r="H16" s="30" t="s">
        <v>47</v>
      </c>
      <c r="I16" s="30" t="s">
        <v>48</v>
      </c>
      <c r="J16" s="52"/>
      <c r="K16" s="59"/>
      <c r="L16" s="41" t="str">
        <f>L7</f>
        <v>Program Pelayanan Administrasi Perkantoran</v>
      </c>
      <c r="M16" s="31" t="str">
        <f>M7</f>
        <v>Persentase  pemenuhan kebutuhan dasar operasional unit kerja dalam mendukung tugas pokok dan fungsinya</v>
      </c>
      <c r="N16" s="31"/>
      <c r="O16" s="32">
        <f t="shared" ref="O16:Z16" si="0">O7</f>
        <v>1</v>
      </c>
      <c r="P16" s="171">
        <f t="shared" si="0"/>
        <v>20563041650</v>
      </c>
      <c r="Q16" s="32"/>
      <c r="R16" s="39">
        <f t="shared" si="0"/>
        <v>24483599725</v>
      </c>
      <c r="S16" s="32">
        <f t="shared" si="0"/>
        <v>1</v>
      </c>
      <c r="T16" s="39">
        <f t="shared" si="0"/>
        <v>29279637599</v>
      </c>
      <c r="U16" s="32">
        <f t="shared" si="0"/>
        <v>1</v>
      </c>
      <c r="V16" s="39">
        <f t="shared" si="0"/>
        <v>34315469315.415001</v>
      </c>
      <c r="W16" s="32">
        <f t="shared" si="0"/>
        <v>1</v>
      </c>
      <c r="X16" s="39">
        <f t="shared" si="0"/>
        <v>40294751108.237053</v>
      </c>
      <c r="Y16" s="32">
        <f t="shared" si="0"/>
        <v>0.1</v>
      </c>
      <c r="Z16" s="39">
        <f t="shared" si="0"/>
        <v>40294751108.237053</v>
      </c>
      <c r="AA16" s="67" t="s">
        <v>113</v>
      </c>
      <c r="AB16" s="199" t="s">
        <v>114</v>
      </c>
    </row>
    <row r="17" spans="1:28" ht="48" customHeight="1" x14ac:dyDescent="0.25">
      <c r="A17" s="675"/>
      <c r="B17" s="686"/>
      <c r="C17" s="40" t="s">
        <v>154</v>
      </c>
      <c r="D17" s="34" t="s">
        <v>45</v>
      </c>
      <c r="E17" s="34" t="s">
        <v>46</v>
      </c>
      <c r="F17" s="34" t="s">
        <v>45</v>
      </c>
      <c r="G17" s="34" t="s">
        <v>46</v>
      </c>
      <c r="H17" s="34" t="s">
        <v>47</v>
      </c>
      <c r="I17" s="34" t="s">
        <v>49</v>
      </c>
      <c r="J17" s="55" t="s">
        <v>50</v>
      </c>
      <c r="K17" s="61"/>
      <c r="L17" s="40" t="s">
        <v>39</v>
      </c>
      <c r="M17" s="40" t="s">
        <v>272</v>
      </c>
      <c r="N17" s="40"/>
      <c r="O17" s="173">
        <v>1</v>
      </c>
      <c r="P17" s="36">
        <f>[2]Sheet1!$N$7</f>
        <v>5053258600</v>
      </c>
      <c r="Q17" s="173"/>
      <c r="R17" s="36">
        <f>[2]Sheet1!$P$7</f>
        <v>6569236180</v>
      </c>
      <c r="S17" s="173" t="s">
        <v>90</v>
      </c>
      <c r="T17" s="36">
        <f>[2]Sheet1!$R$7</f>
        <v>8540007034</v>
      </c>
      <c r="U17" s="173" t="s">
        <v>90</v>
      </c>
      <c r="V17" s="36">
        <f>[2]Sheet1!$T$7</f>
        <v>10248008440.799999</v>
      </c>
      <c r="W17" s="173" t="s">
        <v>90</v>
      </c>
      <c r="X17" s="174">
        <f>[2]Sheet1!$V$7</f>
        <v>12297610128.959999</v>
      </c>
      <c r="Y17" s="173" t="s">
        <v>90</v>
      </c>
      <c r="Z17" s="174">
        <f>X17</f>
        <v>12297610128.959999</v>
      </c>
      <c r="AA17" s="170" t="s">
        <v>149</v>
      </c>
      <c r="AB17" s="29"/>
    </row>
    <row r="18" spans="1:28" ht="48" customHeight="1" x14ac:dyDescent="0.25">
      <c r="A18" s="675"/>
      <c r="B18" s="686"/>
      <c r="C18" s="40"/>
      <c r="D18" s="34"/>
      <c r="E18" s="34"/>
      <c r="F18" s="34"/>
      <c r="G18" s="34"/>
      <c r="H18" s="34"/>
      <c r="I18" s="34"/>
      <c r="J18" s="55"/>
      <c r="K18" s="61"/>
      <c r="L18" s="40"/>
      <c r="M18" s="40" t="s">
        <v>271</v>
      </c>
      <c r="N18" s="40"/>
      <c r="O18" s="173">
        <v>1</v>
      </c>
      <c r="P18" s="36"/>
      <c r="Q18" s="173"/>
      <c r="R18" s="36"/>
      <c r="S18" s="173"/>
      <c r="T18" s="36"/>
      <c r="U18" s="173"/>
      <c r="V18" s="36"/>
      <c r="W18" s="173"/>
      <c r="X18" s="174"/>
      <c r="Y18" s="173"/>
      <c r="Z18" s="174"/>
      <c r="AA18" s="170"/>
      <c r="AB18" s="29"/>
    </row>
    <row r="19" spans="1:28" ht="48" customHeight="1" x14ac:dyDescent="0.25">
      <c r="A19" s="675"/>
      <c r="B19" s="686"/>
      <c r="C19" s="40"/>
      <c r="D19" s="34"/>
      <c r="E19" s="34"/>
      <c r="F19" s="34"/>
      <c r="G19" s="34"/>
      <c r="H19" s="34"/>
      <c r="I19" s="34"/>
      <c r="J19" s="55"/>
      <c r="K19" s="61"/>
      <c r="L19" s="40"/>
      <c r="M19" s="40" t="s">
        <v>273</v>
      </c>
      <c r="N19" s="40"/>
      <c r="O19" s="173">
        <v>1</v>
      </c>
      <c r="P19" s="36"/>
      <c r="Q19" s="173"/>
      <c r="R19" s="36"/>
      <c r="S19" s="173"/>
      <c r="T19" s="36"/>
      <c r="U19" s="173"/>
      <c r="V19" s="36"/>
      <c r="W19" s="173"/>
      <c r="X19" s="174"/>
      <c r="Y19" s="173"/>
      <c r="Z19" s="174"/>
      <c r="AA19" s="170"/>
      <c r="AB19" s="29"/>
    </row>
    <row r="20" spans="1:28" ht="36" customHeight="1" x14ac:dyDescent="0.25">
      <c r="A20" s="675"/>
      <c r="B20" s="686"/>
      <c r="C20" s="79" t="s">
        <v>168</v>
      </c>
      <c r="D20" s="12" t="s">
        <v>45</v>
      </c>
      <c r="E20" s="12" t="s">
        <v>46</v>
      </c>
      <c r="F20" s="12" t="s">
        <v>45</v>
      </c>
      <c r="G20" s="12" t="s">
        <v>46</v>
      </c>
      <c r="H20" s="12" t="s">
        <v>47</v>
      </c>
      <c r="I20" s="12" t="s">
        <v>49</v>
      </c>
      <c r="J20" s="56" t="s">
        <v>51</v>
      </c>
      <c r="K20" s="90"/>
      <c r="L20" s="79" t="s">
        <v>40</v>
      </c>
      <c r="M20" s="79" t="s">
        <v>274</v>
      </c>
      <c r="N20" s="40"/>
      <c r="O20" s="173">
        <v>1</v>
      </c>
      <c r="P20" s="88">
        <f>[2]Sheet1!$N$8</f>
        <v>526526000</v>
      </c>
      <c r="Q20" s="173"/>
      <c r="R20" s="85">
        <f>[2]Sheet1!$P$8</f>
        <v>684483800</v>
      </c>
      <c r="S20" s="173"/>
      <c r="T20" s="85">
        <f>[2]Sheet1!$R$8</f>
        <v>889828940</v>
      </c>
      <c r="U20" s="173" t="s">
        <v>90</v>
      </c>
      <c r="V20" s="85">
        <f>[2]Sheet1!$T$8</f>
        <v>1156777622</v>
      </c>
      <c r="W20" s="173" t="s">
        <v>90</v>
      </c>
      <c r="X20" s="89">
        <f>[2]Sheet1!$V$8</f>
        <v>1503810908.5999999</v>
      </c>
      <c r="Y20" s="173" t="s">
        <v>90</v>
      </c>
      <c r="Z20" s="89">
        <f>X20</f>
        <v>1503810908.5999999</v>
      </c>
      <c r="AA20" s="2"/>
      <c r="AB20" s="3"/>
    </row>
    <row r="21" spans="1:28" ht="36" customHeight="1" x14ac:dyDescent="0.25">
      <c r="A21" s="675"/>
      <c r="B21" s="686"/>
      <c r="C21" s="207" t="s">
        <v>155</v>
      </c>
      <c r="D21" s="12" t="s">
        <v>45</v>
      </c>
      <c r="E21" s="12" t="s">
        <v>46</v>
      </c>
      <c r="F21" s="12" t="s">
        <v>45</v>
      </c>
      <c r="G21" s="12" t="s">
        <v>46</v>
      </c>
      <c r="H21" s="12" t="s">
        <v>47</v>
      </c>
      <c r="I21" s="12" t="s">
        <v>49</v>
      </c>
      <c r="J21" s="56" t="s">
        <v>52</v>
      </c>
      <c r="K21" s="91"/>
      <c r="L21" s="18" t="s">
        <v>41</v>
      </c>
      <c r="M21" s="207" t="s">
        <v>211</v>
      </c>
      <c r="N21" s="290"/>
      <c r="O21" s="295"/>
      <c r="P21" s="85">
        <f>[2]Sheet1!$N$9</f>
        <v>877330300</v>
      </c>
      <c r="Q21" s="173"/>
      <c r="R21" s="85">
        <f>[2]Sheet1!$P$9</f>
        <v>965063330</v>
      </c>
      <c r="S21" s="173"/>
      <c r="T21" s="85">
        <f>[2]Sheet1!$R$9</f>
        <v>1061569663</v>
      </c>
      <c r="U21" s="173" t="s">
        <v>90</v>
      </c>
      <c r="V21" s="85">
        <f>[2]Sheet1!$T$9</f>
        <v>1167726629.3</v>
      </c>
      <c r="W21" s="173" t="s">
        <v>90</v>
      </c>
      <c r="X21" s="89">
        <f>[2]Sheet1!$V$9</f>
        <v>1284499292.23</v>
      </c>
      <c r="Y21" s="173" t="s">
        <v>90</v>
      </c>
      <c r="Z21" s="89">
        <f>X21</f>
        <v>1284499292.23</v>
      </c>
      <c r="AA21" s="2"/>
      <c r="AB21" s="3"/>
    </row>
    <row r="22" spans="1:28" ht="36" customHeight="1" x14ac:dyDescent="0.25">
      <c r="A22" s="675"/>
      <c r="B22" s="686"/>
      <c r="C22" s="207"/>
      <c r="D22" s="12"/>
      <c r="E22" s="12"/>
      <c r="F22" s="12"/>
      <c r="G22" s="12"/>
      <c r="H22" s="12"/>
      <c r="I22" s="12"/>
      <c r="J22" s="56"/>
      <c r="K22" s="91"/>
      <c r="L22" s="18"/>
      <c r="M22" s="207" t="s">
        <v>212</v>
      </c>
      <c r="N22" s="290"/>
      <c r="O22" s="295"/>
      <c r="P22" s="85"/>
      <c r="Q22" s="173"/>
      <c r="R22" s="85"/>
      <c r="S22" s="173"/>
      <c r="T22" s="85"/>
      <c r="U22" s="173"/>
      <c r="V22" s="85"/>
      <c r="W22" s="173"/>
      <c r="X22" s="89"/>
      <c r="Y22" s="173"/>
      <c r="Z22" s="89"/>
      <c r="AA22" s="2"/>
      <c r="AB22" s="3"/>
    </row>
    <row r="23" spans="1:28" ht="36" customHeight="1" x14ac:dyDescent="0.25">
      <c r="A23" s="675"/>
      <c r="B23" s="686"/>
      <c r="C23" s="202" t="s">
        <v>158</v>
      </c>
      <c r="D23" s="12" t="s">
        <v>45</v>
      </c>
      <c r="E23" s="12" t="s">
        <v>46</v>
      </c>
      <c r="F23" s="12" t="s">
        <v>45</v>
      </c>
      <c r="G23" s="12" t="s">
        <v>46</v>
      </c>
      <c r="H23" s="12" t="s">
        <v>47</v>
      </c>
      <c r="I23" s="12" t="s">
        <v>49</v>
      </c>
      <c r="J23" s="56" t="s">
        <v>55</v>
      </c>
      <c r="K23" s="91"/>
      <c r="L23" s="155" t="s">
        <v>44</v>
      </c>
      <c r="M23" s="155" t="s">
        <v>275</v>
      </c>
      <c r="N23" s="202"/>
      <c r="O23" s="6">
        <v>100</v>
      </c>
      <c r="P23" s="85">
        <f>[2]Sheet1!$N$15</f>
        <v>1200425000</v>
      </c>
      <c r="Q23" s="6"/>
      <c r="R23" s="85">
        <f>[2]Sheet1!$P$15</f>
        <v>1500531250</v>
      </c>
      <c r="S23" s="6" t="s">
        <v>156</v>
      </c>
      <c r="T23" s="85">
        <f>[2]Sheet1!$R$15</f>
        <v>1875664062.5</v>
      </c>
      <c r="U23" s="6" t="s">
        <v>156</v>
      </c>
      <c r="V23" s="85">
        <f>[2]Sheet1!$T$15</f>
        <v>2344580078.125</v>
      </c>
      <c r="W23" s="6" t="s">
        <v>156</v>
      </c>
      <c r="X23" s="89">
        <f>[2]Sheet1!$V$15</f>
        <v>2930725097.65625</v>
      </c>
      <c r="Y23" s="6" t="str">
        <f>W23</f>
        <v>50 Item</v>
      </c>
      <c r="Z23" s="89">
        <f>X23</f>
        <v>2930725097.65625</v>
      </c>
      <c r="AA23" s="2"/>
      <c r="AB23" s="3"/>
    </row>
    <row r="24" spans="1:28" ht="36" customHeight="1" thickBot="1" x14ac:dyDescent="0.3">
      <c r="A24" s="675"/>
      <c r="B24" s="686"/>
      <c r="C24" s="81"/>
      <c r="D24" s="13"/>
      <c r="E24" s="13"/>
      <c r="F24" s="13"/>
      <c r="G24" s="13"/>
      <c r="H24" s="13"/>
      <c r="I24" s="13"/>
      <c r="J24" s="54"/>
      <c r="K24" s="203"/>
      <c r="L24" s="204" t="s">
        <v>157</v>
      </c>
      <c r="M24" s="81" t="s">
        <v>213</v>
      </c>
      <c r="N24" s="81"/>
      <c r="O24" s="17"/>
      <c r="P24" s="25"/>
      <c r="Q24" s="17" t="s">
        <v>214</v>
      </c>
      <c r="R24" s="25">
        <f>[2]Sheet1!$P$19</f>
        <v>1650000000</v>
      </c>
      <c r="S24" s="17" t="s">
        <v>90</v>
      </c>
      <c r="T24" s="25">
        <f>[2]Sheet1!$R$19</f>
        <v>1815000000</v>
      </c>
      <c r="U24" s="17" t="s">
        <v>90</v>
      </c>
      <c r="V24" s="25">
        <f>[2]Sheet1!$T$19</f>
        <v>1996500000</v>
      </c>
      <c r="W24" s="17" t="s">
        <v>90</v>
      </c>
      <c r="X24" s="205">
        <f>[2]Sheet1!$V$19</f>
        <v>2196150000</v>
      </c>
      <c r="Y24" s="17" t="s">
        <v>90</v>
      </c>
      <c r="Z24" s="205">
        <f>X24</f>
        <v>2196150000</v>
      </c>
      <c r="AA24" s="4"/>
      <c r="AB24" s="5"/>
    </row>
    <row r="25" spans="1:28" s="200" customFormat="1" ht="45.75" thickBot="1" x14ac:dyDescent="0.3">
      <c r="A25" s="675"/>
      <c r="B25" s="686"/>
      <c r="C25" s="38" t="s">
        <v>167</v>
      </c>
      <c r="D25" s="74" t="s">
        <v>45</v>
      </c>
      <c r="E25" s="74" t="s">
        <v>46</v>
      </c>
      <c r="F25" s="74" t="s">
        <v>45</v>
      </c>
      <c r="G25" s="74" t="s">
        <v>46</v>
      </c>
      <c r="H25" s="74" t="s">
        <v>47</v>
      </c>
      <c r="I25" s="74" t="s">
        <v>50</v>
      </c>
      <c r="J25" s="206"/>
      <c r="K25" s="66"/>
      <c r="L25" s="49" t="s">
        <v>65</v>
      </c>
      <c r="M25" s="38" t="s">
        <v>167</v>
      </c>
      <c r="N25" s="38"/>
      <c r="O25" s="32">
        <f>O16</f>
        <v>1</v>
      </c>
      <c r="P25" s="171">
        <f>[2]Sheet1!$N$21</f>
        <v>11051386970</v>
      </c>
      <c r="Q25" s="32">
        <f>Q16</f>
        <v>0</v>
      </c>
      <c r="R25" s="39">
        <f>[2]Sheet1!$P$21</f>
        <v>12563926363.5</v>
      </c>
      <c r="S25" s="32">
        <f>S16</f>
        <v>1</v>
      </c>
      <c r="T25" s="39">
        <f>[2]Sheet1!$R$21</f>
        <v>14316980000.825001</v>
      </c>
      <c r="U25" s="32">
        <f>U16</f>
        <v>1</v>
      </c>
      <c r="V25" s="39">
        <f>[2]Sheet1!$T$21</f>
        <v>16356433412.028749</v>
      </c>
      <c r="W25" s="32">
        <f>W16</f>
        <v>1</v>
      </c>
      <c r="X25" s="39">
        <f>[2]Sheet1!$V$21</f>
        <v>18738569314.021061</v>
      </c>
      <c r="Y25" s="32">
        <f>Y16</f>
        <v>0.1</v>
      </c>
      <c r="Z25" s="39">
        <f t="shared" ref="Z25:Z52" si="1">X25</f>
        <v>18738569314.021061</v>
      </c>
      <c r="AA25" s="67" t="s">
        <v>113</v>
      </c>
      <c r="AB25" s="199" t="s">
        <v>114</v>
      </c>
    </row>
    <row r="26" spans="1:28" s="20" customFormat="1" ht="45" x14ac:dyDescent="0.25">
      <c r="A26" s="675"/>
      <c r="B26" s="686"/>
      <c r="C26" s="168" t="s">
        <v>159</v>
      </c>
      <c r="D26" s="34" t="s">
        <v>45</v>
      </c>
      <c r="E26" s="34" t="s">
        <v>46</v>
      </c>
      <c r="F26" s="34" t="s">
        <v>45</v>
      </c>
      <c r="G26" s="34" t="s">
        <v>46</v>
      </c>
      <c r="H26" s="34" t="s">
        <v>47</v>
      </c>
      <c r="I26" s="34" t="s">
        <v>50</v>
      </c>
      <c r="J26" s="55" t="s">
        <v>67</v>
      </c>
      <c r="K26" s="219"/>
      <c r="L26" s="40" t="s">
        <v>68</v>
      </c>
      <c r="M26" s="168" t="s">
        <v>276</v>
      </c>
      <c r="N26" s="168"/>
      <c r="O26" s="28">
        <v>100</v>
      </c>
      <c r="P26" s="36">
        <f>[2]Sheet1!$N$23</f>
        <v>833096000</v>
      </c>
      <c r="Q26" s="28" t="s">
        <v>172</v>
      </c>
      <c r="R26" s="36">
        <f>[2]Sheet1!$P$23</f>
        <v>916405600</v>
      </c>
      <c r="S26" s="28" t="s">
        <v>172</v>
      </c>
      <c r="T26" s="36">
        <f>[2]Sheet1!$R$23</f>
        <v>1008046160</v>
      </c>
      <c r="U26" s="208" t="s">
        <v>173</v>
      </c>
      <c r="V26" s="36">
        <f>[2]Sheet1!$T$23</f>
        <v>1108850776</v>
      </c>
      <c r="W26" s="208" t="s">
        <v>173</v>
      </c>
      <c r="X26" s="36">
        <f>[2]Sheet1!$V$23</f>
        <v>1219735853.5999999</v>
      </c>
      <c r="Y26" s="28" t="str">
        <f>W26</f>
        <v>≥ 50 item</v>
      </c>
      <c r="Z26" s="36">
        <f t="shared" si="1"/>
        <v>1219735853.5999999</v>
      </c>
      <c r="AA26" s="170" t="s">
        <v>149</v>
      </c>
      <c r="AB26" s="220"/>
    </row>
    <row r="27" spans="1:28" ht="30" x14ac:dyDescent="0.25">
      <c r="A27" s="675"/>
      <c r="B27" s="686"/>
      <c r="C27" s="155" t="s">
        <v>160</v>
      </c>
      <c r="D27" s="12" t="s">
        <v>45</v>
      </c>
      <c r="E27" s="12" t="s">
        <v>46</v>
      </c>
      <c r="F27" s="12" t="s">
        <v>45</v>
      </c>
      <c r="G27" s="12" t="s">
        <v>46</v>
      </c>
      <c r="H27" s="12" t="s">
        <v>47</v>
      </c>
      <c r="I27" s="12" t="s">
        <v>50</v>
      </c>
      <c r="J27" s="56" t="s">
        <v>56</v>
      </c>
      <c r="K27" s="92"/>
      <c r="L27" s="18" t="s">
        <v>69</v>
      </c>
      <c r="M27" s="155" t="s">
        <v>215</v>
      </c>
      <c r="N27" s="155"/>
      <c r="O27" s="6">
        <v>2</v>
      </c>
      <c r="P27" s="85">
        <f>[2]Sheet1!$N$25</f>
        <v>807216080</v>
      </c>
      <c r="Q27" s="6">
        <v>2</v>
      </c>
      <c r="R27" s="85">
        <f>[2]Sheet1!$P$25</f>
        <v>887937688</v>
      </c>
      <c r="S27" s="6">
        <v>2</v>
      </c>
      <c r="T27" s="85">
        <f>[2]Sheet1!$R$25</f>
        <v>976731456.79999995</v>
      </c>
      <c r="U27" s="6">
        <v>2</v>
      </c>
      <c r="V27" s="85">
        <f>[2]Sheet1!$T$25</f>
        <v>1074404602.48</v>
      </c>
      <c r="W27" s="6">
        <v>2</v>
      </c>
      <c r="X27" s="85">
        <f>[2]Sheet1!$V$25</f>
        <v>1181845062.7279999</v>
      </c>
      <c r="Y27" s="6">
        <v>2</v>
      </c>
      <c r="Z27" s="85">
        <f t="shared" si="1"/>
        <v>1181845062.7279999</v>
      </c>
      <c r="AA27" s="2"/>
      <c r="AB27" s="3"/>
    </row>
    <row r="28" spans="1:28" ht="30" x14ac:dyDescent="0.25">
      <c r="A28" s="675"/>
      <c r="B28" s="686"/>
      <c r="C28" s="172" t="s">
        <v>161</v>
      </c>
      <c r="D28" s="23" t="s">
        <v>45</v>
      </c>
      <c r="E28" s="23" t="s">
        <v>46</v>
      </c>
      <c r="F28" s="23" t="s">
        <v>45</v>
      </c>
      <c r="G28" s="23" t="s">
        <v>46</v>
      </c>
      <c r="H28" s="23" t="s">
        <v>47</v>
      </c>
      <c r="I28" s="23" t="s">
        <v>50</v>
      </c>
      <c r="J28" s="53" t="s">
        <v>70</v>
      </c>
      <c r="K28" s="177"/>
      <c r="L28" s="24" t="s">
        <v>71</v>
      </c>
      <c r="M28" s="172" t="s">
        <v>216</v>
      </c>
      <c r="N28" s="172"/>
      <c r="O28" s="296" t="s">
        <v>180</v>
      </c>
      <c r="P28" s="27">
        <f>[2]Sheet1!$N$27</f>
        <v>4394653930</v>
      </c>
      <c r="Q28" s="26" t="s">
        <v>180</v>
      </c>
      <c r="R28" s="27">
        <f>[2]Sheet1!$P$27</f>
        <v>5053852019.5</v>
      </c>
      <c r="S28" s="26" t="s">
        <v>180</v>
      </c>
      <c r="T28" s="27">
        <f>[2]Sheet1!$R$27</f>
        <v>5811929822.4250002</v>
      </c>
      <c r="U28" s="26" t="s">
        <v>180</v>
      </c>
      <c r="V28" s="27">
        <f>[2]Sheet1!$T$27</f>
        <v>6683719295.7887497</v>
      </c>
      <c r="W28" s="26" t="s">
        <v>180</v>
      </c>
      <c r="X28" s="27">
        <f>[2]Sheet1!$V$27</f>
        <v>7686277190.1570625</v>
      </c>
      <c r="Y28" s="26" t="s">
        <v>180</v>
      </c>
      <c r="Z28" s="27">
        <f t="shared" si="1"/>
        <v>7686277190.1570625</v>
      </c>
      <c r="AA28" s="10"/>
      <c r="AB28" s="11"/>
    </row>
    <row r="29" spans="1:28" ht="22.5" customHeight="1" x14ac:dyDescent="0.25">
      <c r="A29" s="675"/>
      <c r="B29" s="686"/>
      <c r="C29" s="42"/>
      <c r="D29" s="48"/>
      <c r="E29" s="48"/>
      <c r="F29" s="48"/>
      <c r="G29" s="48"/>
      <c r="H29" s="48"/>
      <c r="I29" s="48"/>
      <c r="J29" s="58"/>
      <c r="K29" s="211"/>
      <c r="L29" s="212"/>
      <c r="M29" s="42"/>
      <c r="N29" s="42"/>
      <c r="O29" s="297" t="s">
        <v>239</v>
      </c>
      <c r="P29" s="47"/>
      <c r="Q29" s="46" t="s">
        <v>181</v>
      </c>
      <c r="R29" s="47"/>
      <c r="S29" s="46" t="s">
        <v>181</v>
      </c>
      <c r="T29" s="47"/>
      <c r="U29" s="46" t="s">
        <v>181</v>
      </c>
      <c r="V29" s="47"/>
      <c r="W29" s="46" t="s">
        <v>181</v>
      </c>
      <c r="X29" s="47"/>
      <c r="Y29" s="46" t="s">
        <v>181</v>
      </c>
      <c r="Z29" s="47"/>
      <c r="AA29" s="14"/>
      <c r="AB29" s="15"/>
    </row>
    <row r="30" spans="1:28" ht="22.5" customHeight="1" thickBot="1" x14ac:dyDescent="0.3">
      <c r="A30" s="675"/>
      <c r="B30" s="686"/>
      <c r="C30" s="42"/>
      <c r="D30" s="48"/>
      <c r="E30" s="48"/>
      <c r="F30" s="48"/>
      <c r="G30" s="48"/>
      <c r="H30" s="48"/>
      <c r="I30" s="48"/>
      <c r="J30" s="58"/>
      <c r="K30" s="211"/>
      <c r="L30" s="212"/>
      <c r="M30" s="42"/>
      <c r="N30" s="42"/>
      <c r="O30" s="297" t="s">
        <v>182</v>
      </c>
      <c r="P30" s="47"/>
      <c r="Q30" s="46" t="s">
        <v>182</v>
      </c>
      <c r="R30" s="47"/>
      <c r="S30" s="46" t="s">
        <v>182</v>
      </c>
      <c r="T30" s="47"/>
      <c r="U30" s="46" t="s">
        <v>182</v>
      </c>
      <c r="V30" s="47"/>
      <c r="W30" s="46" t="s">
        <v>183</v>
      </c>
      <c r="X30" s="47"/>
      <c r="Y30" s="46" t="s">
        <v>183</v>
      </c>
      <c r="Z30" s="47"/>
      <c r="AA30" s="14"/>
      <c r="AB30" s="15"/>
    </row>
    <row r="31" spans="1:28" ht="45.75" thickBot="1" x14ac:dyDescent="0.3">
      <c r="A31" s="675"/>
      <c r="B31" s="686"/>
      <c r="C31" s="49" t="s">
        <v>162</v>
      </c>
      <c r="D31" s="74" t="s">
        <v>45</v>
      </c>
      <c r="E31" s="74" t="s">
        <v>46</v>
      </c>
      <c r="F31" s="74" t="s">
        <v>45</v>
      </c>
      <c r="G31" s="74" t="s">
        <v>46</v>
      </c>
      <c r="H31" s="74" t="s">
        <v>47</v>
      </c>
      <c r="I31" s="74" t="s">
        <v>55</v>
      </c>
      <c r="J31" s="75"/>
      <c r="K31" s="72"/>
      <c r="L31" s="180" t="s">
        <v>75</v>
      </c>
      <c r="M31" s="49" t="s">
        <v>162</v>
      </c>
      <c r="N31" s="49"/>
      <c r="O31" s="181">
        <f>O25</f>
        <v>1</v>
      </c>
      <c r="P31" s="182">
        <f>[2]Sheet1!$N$35</f>
        <v>7548684000</v>
      </c>
      <c r="Q31" s="181">
        <f>Q25</f>
        <v>0</v>
      </c>
      <c r="R31" s="183">
        <f>[2]Sheet1!$P$35</f>
        <v>8303552400</v>
      </c>
      <c r="S31" s="181">
        <f>S25</f>
        <v>1</v>
      </c>
      <c r="T31" s="183">
        <f>[2]Sheet1!$R$35</f>
        <v>9133907640</v>
      </c>
      <c r="U31" s="181">
        <f>U25</f>
        <v>1</v>
      </c>
      <c r="V31" s="183">
        <f>[2]Sheet1!$T$35</f>
        <v>10047298404</v>
      </c>
      <c r="W31" s="181">
        <f>W25</f>
        <v>1</v>
      </c>
      <c r="X31" s="183">
        <f>[2]Sheet1!$V$35</f>
        <v>11052028244.4</v>
      </c>
      <c r="Y31" s="181">
        <f>Y25</f>
        <v>0.1</v>
      </c>
      <c r="Z31" s="183">
        <f t="shared" si="1"/>
        <v>11052028244.4</v>
      </c>
      <c r="AA31" s="184" t="s">
        <v>113</v>
      </c>
      <c r="AB31" s="197" t="s">
        <v>114</v>
      </c>
    </row>
    <row r="32" spans="1:28" ht="63" customHeight="1" x14ac:dyDescent="0.25">
      <c r="A32" s="675"/>
      <c r="B32" s="686"/>
      <c r="C32" s="94" t="s">
        <v>174</v>
      </c>
      <c r="D32" s="178" t="s">
        <v>45</v>
      </c>
      <c r="E32" s="178" t="s">
        <v>46</v>
      </c>
      <c r="F32" s="178" t="s">
        <v>45</v>
      </c>
      <c r="G32" s="178" t="s">
        <v>46</v>
      </c>
      <c r="H32" s="178" t="s">
        <v>47</v>
      </c>
      <c r="I32" s="178" t="s">
        <v>55</v>
      </c>
      <c r="J32" s="179" t="s">
        <v>48</v>
      </c>
      <c r="K32" s="176"/>
      <c r="L32" s="94" t="s">
        <v>76</v>
      </c>
      <c r="M32" s="94" t="s">
        <v>217</v>
      </c>
      <c r="N32" s="94"/>
      <c r="O32" s="210" t="s">
        <v>185</v>
      </c>
      <c r="P32" s="209">
        <f>[2]Sheet1!$N$36</f>
        <v>625108000</v>
      </c>
      <c r="Q32" s="210" t="s">
        <v>185</v>
      </c>
      <c r="R32" s="209">
        <f>[2]Sheet1!$P$36</f>
        <v>687618800</v>
      </c>
      <c r="S32" s="210" t="s">
        <v>185</v>
      </c>
      <c r="T32" s="209">
        <f>[2]Sheet1!$R$36</f>
        <v>756380680</v>
      </c>
      <c r="U32" s="221" t="s">
        <v>186</v>
      </c>
      <c r="V32" s="209">
        <f>[2]Sheet1!$T$36</f>
        <v>832018748</v>
      </c>
      <c r="W32" s="221" t="s">
        <v>186</v>
      </c>
      <c r="X32" s="209">
        <f>[2]Sheet1!$V$36</f>
        <v>915220622.79999995</v>
      </c>
      <c r="Y32" s="221" t="s">
        <v>186</v>
      </c>
      <c r="Z32" s="209">
        <f t="shared" si="1"/>
        <v>915220622.79999995</v>
      </c>
      <c r="AA32" s="210" t="s">
        <v>149</v>
      </c>
      <c r="AB32" s="29"/>
    </row>
    <row r="33" spans="1:28" ht="63.75" customHeight="1" x14ac:dyDescent="0.25">
      <c r="A33" s="675"/>
      <c r="B33" s="686"/>
      <c r="C33" s="18" t="s">
        <v>184</v>
      </c>
      <c r="D33" s="157" t="s">
        <v>45</v>
      </c>
      <c r="E33" s="157" t="s">
        <v>46</v>
      </c>
      <c r="F33" s="157" t="s">
        <v>45</v>
      </c>
      <c r="G33" s="157" t="s">
        <v>46</v>
      </c>
      <c r="H33" s="157" t="s">
        <v>47</v>
      </c>
      <c r="I33" s="157" t="s">
        <v>55</v>
      </c>
      <c r="J33" s="160" t="s">
        <v>50</v>
      </c>
      <c r="K33" s="92"/>
      <c r="L33" s="18" t="s">
        <v>77</v>
      </c>
      <c r="M33" s="18" t="s">
        <v>277</v>
      </c>
      <c r="N33" s="18"/>
      <c r="O33" s="159" t="s">
        <v>187</v>
      </c>
      <c r="P33" s="163">
        <f>[2]Sheet1!$N$37</f>
        <v>858308000</v>
      </c>
      <c r="Q33" s="159" t="s">
        <v>187</v>
      </c>
      <c r="R33" s="163">
        <f>[2]Sheet1!$P$37</f>
        <v>944138800</v>
      </c>
      <c r="S33" s="159" t="s">
        <v>187</v>
      </c>
      <c r="T33" s="163">
        <f>[2]Sheet1!$R$37</f>
        <v>1038552680</v>
      </c>
      <c r="U33" s="223" t="s">
        <v>188</v>
      </c>
      <c r="V33" s="163">
        <f>[2]Sheet1!$T$37</f>
        <v>1142407948</v>
      </c>
      <c r="W33" s="223" t="s">
        <v>188</v>
      </c>
      <c r="X33" s="163">
        <f>[2]Sheet1!$V$37</f>
        <v>1256648742.8</v>
      </c>
      <c r="Y33" s="223" t="s">
        <v>188</v>
      </c>
      <c r="Z33" s="163">
        <f t="shared" si="1"/>
        <v>1256648742.8</v>
      </c>
      <c r="AA33" s="2"/>
      <c r="AB33" s="3"/>
    </row>
    <row r="34" spans="1:28" ht="45" x14ac:dyDescent="0.25">
      <c r="A34" s="675"/>
      <c r="B34" s="686"/>
      <c r="C34" s="18" t="s">
        <v>175</v>
      </c>
      <c r="D34" s="157" t="s">
        <v>45</v>
      </c>
      <c r="E34" s="157" t="s">
        <v>46</v>
      </c>
      <c r="F34" s="157" t="s">
        <v>45</v>
      </c>
      <c r="G34" s="157" t="s">
        <v>46</v>
      </c>
      <c r="H34" s="157" t="s">
        <v>47</v>
      </c>
      <c r="I34" s="158" t="s">
        <v>55</v>
      </c>
      <c r="J34" s="160" t="s">
        <v>67</v>
      </c>
      <c r="K34" s="92"/>
      <c r="L34" s="18" t="s">
        <v>78</v>
      </c>
      <c r="M34" s="18" t="s">
        <v>278</v>
      </c>
      <c r="N34" s="18"/>
      <c r="O34" s="159" t="s">
        <v>189</v>
      </c>
      <c r="P34" s="163">
        <f>[2]Sheet1!$N$38</f>
        <v>1359534000</v>
      </c>
      <c r="Q34" s="159" t="s">
        <v>189</v>
      </c>
      <c r="R34" s="163">
        <f>[2]Sheet1!$P$38</f>
        <v>1495487400</v>
      </c>
      <c r="S34" s="159" t="s">
        <v>189</v>
      </c>
      <c r="T34" s="163">
        <f>[2]Sheet1!$R$38</f>
        <v>1645036140</v>
      </c>
      <c r="U34" s="222" t="s">
        <v>190</v>
      </c>
      <c r="V34" s="163">
        <f>[2]Sheet1!$T$38</f>
        <v>1809539754</v>
      </c>
      <c r="W34" s="222" t="s">
        <v>190</v>
      </c>
      <c r="X34" s="163">
        <f>[2]Sheet1!$V$38</f>
        <v>1990493729.4000001</v>
      </c>
      <c r="Y34" s="222" t="s">
        <v>190</v>
      </c>
      <c r="Z34" s="163">
        <f t="shared" si="1"/>
        <v>1990493729.4000001</v>
      </c>
      <c r="AA34" s="2"/>
      <c r="AB34" s="3"/>
    </row>
    <row r="35" spans="1:28" ht="45.75" thickBot="1" x14ac:dyDescent="0.3">
      <c r="A35" s="688"/>
      <c r="B35" s="687"/>
      <c r="C35" s="21" t="s">
        <v>136</v>
      </c>
      <c r="D35" s="23" t="s">
        <v>45</v>
      </c>
      <c r="E35" s="23" t="s">
        <v>46</v>
      </c>
      <c r="F35" s="23" t="s">
        <v>45</v>
      </c>
      <c r="G35" s="23" t="s">
        <v>46</v>
      </c>
      <c r="H35" s="23" t="s">
        <v>47</v>
      </c>
      <c r="I35" s="185" t="s">
        <v>55</v>
      </c>
      <c r="J35" s="53" t="s">
        <v>53</v>
      </c>
      <c r="K35" s="175"/>
      <c r="L35" s="24" t="s">
        <v>79</v>
      </c>
      <c r="M35" s="21" t="s">
        <v>218</v>
      </c>
      <c r="N35" s="21"/>
      <c r="O35" s="224">
        <v>0.6</v>
      </c>
      <c r="P35" s="186">
        <f>[2]Sheet1!$N$39</f>
        <v>4705734000</v>
      </c>
      <c r="Q35" s="224">
        <v>0.6</v>
      </c>
      <c r="R35" s="186">
        <f>[2]Sheet1!$P$39</f>
        <v>5176307400</v>
      </c>
      <c r="S35" s="224">
        <v>0.6</v>
      </c>
      <c r="T35" s="186">
        <f>[2]Sheet1!$R$39</f>
        <v>5693938140</v>
      </c>
      <c r="U35" s="225" t="s">
        <v>191</v>
      </c>
      <c r="V35" s="186">
        <f>[2]Sheet1!$T$39</f>
        <v>6263331954</v>
      </c>
      <c r="W35" s="225" t="s">
        <v>191</v>
      </c>
      <c r="X35" s="186">
        <f>[2]Sheet1!$V$39</f>
        <v>6889665149.3999996</v>
      </c>
      <c r="Y35" s="225" t="s">
        <v>191</v>
      </c>
      <c r="Z35" s="186">
        <f t="shared" si="1"/>
        <v>6889665149.3999996</v>
      </c>
      <c r="AA35" s="10"/>
      <c r="AB35" s="11"/>
    </row>
    <row r="36" spans="1:28" ht="60.75" thickBot="1" x14ac:dyDescent="0.3">
      <c r="A36" s="674" t="s">
        <v>132</v>
      </c>
      <c r="B36" s="672" t="s">
        <v>81</v>
      </c>
      <c r="C36" s="49" t="s">
        <v>166</v>
      </c>
      <c r="D36" s="74" t="s">
        <v>45</v>
      </c>
      <c r="E36" s="74" t="s">
        <v>46</v>
      </c>
      <c r="F36" s="74" t="s">
        <v>45</v>
      </c>
      <c r="G36" s="74" t="s">
        <v>46</v>
      </c>
      <c r="H36" s="74" t="s">
        <v>47</v>
      </c>
      <c r="I36" s="74" t="s">
        <v>48</v>
      </c>
      <c r="J36" s="190"/>
      <c r="K36" s="191"/>
      <c r="L36" s="192" t="s">
        <v>37</v>
      </c>
      <c r="M36" s="31" t="s">
        <v>208</v>
      </c>
      <c r="N36" s="31"/>
      <c r="O36" s="32">
        <f>O31</f>
        <v>1</v>
      </c>
      <c r="P36" s="171">
        <f>P16</f>
        <v>20563041650</v>
      </c>
      <c r="Q36" s="32">
        <f>Q31</f>
        <v>0</v>
      </c>
      <c r="R36" s="39">
        <f>R16</f>
        <v>24483599725</v>
      </c>
      <c r="S36" s="32">
        <f>S31</f>
        <v>1</v>
      </c>
      <c r="T36" s="39">
        <f>T16</f>
        <v>29279637599</v>
      </c>
      <c r="U36" s="32">
        <f>U31</f>
        <v>1</v>
      </c>
      <c r="V36" s="39">
        <f>V16</f>
        <v>34315469315.415001</v>
      </c>
      <c r="W36" s="32">
        <f>W31</f>
        <v>1</v>
      </c>
      <c r="X36" s="39">
        <f>X16</f>
        <v>40294751108.237053</v>
      </c>
      <c r="Y36" s="32">
        <f>Y31</f>
        <v>0.1</v>
      </c>
      <c r="Z36" s="39">
        <f t="shared" si="1"/>
        <v>40294751108.237053</v>
      </c>
      <c r="AA36" s="67" t="s">
        <v>113</v>
      </c>
      <c r="AB36" s="199" t="s">
        <v>114</v>
      </c>
    </row>
    <row r="37" spans="1:28" ht="33" customHeight="1" x14ac:dyDescent="0.25">
      <c r="A37" s="675"/>
      <c r="B37" s="673"/>
      <c r="C37" s="188" t="s">
        <v>91</v>
      </c>
      <c r="D37" s="34" t="s">
        <v>45</v>
      </c>
      <c r="E37" s="34" t="s">
        <v>46</v>
      </c>
      <c r="F37" s="34" t="s">
        <v>45</v>
      </c>
      <c r="G37" s="34" t="s">
        <v>46</v>
      </c>
      <c r="H37" s="34" t="s">
        <v>47</v>
      </c>
      <c r="I37" s="34" t="s">
        <v>49</v>
      </c>
      <c r="J37" s="55" t="s">
        <v>84</v>
      </c>
      <c r="K37" s="187"/>
      <c r="L37" s="168" t="s">
        <v>207</v>
      </c>
      <c r="M37" s="288" t="s">
        <v>91</v>
      </c>
      <c r="N37" s="288"/>
      <c r="O37" s="28" t="s">
        <v>192</v>
      </c>
      <c r="P37" s="189">
        <f>[2]Sheet1!$N$10</f>
        <v>3073204800</v>
      </c>
      <c r="Q37" s="28" t="s">
        <v>192</v>
      </c>
      <c r="R37" s="36">
        <f>[2]Sheet1!$P$10</f>
        <v>3534185520</v>
      </c>
      <c r="S37" s="226" t="s">
        <v>193</v>
      </c>
      <c r="T37" s="36">
        <f>[2]Sheet1!$R$10</f>
        <v>4064313348</v>
      </c>
      <c r="U37" s="226" t="s">
        <v>193</v>
      </c>
      <c r="V37" s="71">
        <f>[2]Sheet1!$T$10</f>
        <v>4673960350.1999998</v>
      </c>
      <c r="W37" s="226" t="s">
        <v>193</v>
      </c>
      <c r="X37" s="71">
        <f>[2]Sheet1!$V$10</f>
        <v>5375054402.7299995</v>
      </c>
      <c r="Y37" s="226" t="s">
        <v>193</v>
      </c>
      <c r="Z37" s="36">
        <f t="shared" si="1"/>
        <v>5375054402.7299995</v>
      </c>
      <c r="AA37" s="170" t="s">
        <v>150</v>
      </c>
      <c r="AB37" s="29"/>
    </row>
    <row r="38" spans="1:28" ht="33" customHeight="1" x14ac:dyDescent="0.25">
      <c r="A38" s="675"/>
      <c r="B38" s="673"/>
      <c r="C38" s="155" t="s">
        <v>163</v>
      </c>
      <c r="D38" s="12" t="s">
        <v>45</v>
      </c>
      <c r="E38" s="12" t="s">
        <v>46</v>
      </c>
      <c r="F38" s="12" t="s">
        <v>45</v>
      </c>
      <c r="G38" s="12" t="s">
        <v>46</v>
      </c>
      <c r="H38" s="12" t="s">
        <v>47</v>
      </c>
      <c r="I38" s="12" t="s">
        <v>49</v>
      </c>
      <c r="J38" s="56" t="s">
        <v>85</v>
      </c>
      <c r="K38" s="162"/>
      <c r="L38" s="79" t="s">
        <v>82</v>
      </c>
      <c r="M38" s="155" t="s">
        <v>279</v>
      </c>
      <c r="N38" s="155"/>
      <c r="O38" s="227" t="s">
        <v>194</v>
      </c>
      <c r="P38" s="86">
        <f>[2]Sheet1!$N$16</f>
        <v>3517548000</v>
      </c>
      <c r="Q38" s="227" t="s">
        <v>194</v>
      </c>
      <c r="R38" s="85">
        <f>[2]Sheet1!$P$16</f>
        <v>4221057600</v>
      </c>
      <c r="S38" s="227" t="s">
        <v>194</v>
      </c>
      <c r="T38" s="85">
        <f>[2]Sheet1!$R$16</f>
        <v>5065269120</v>
      </c>
      <c r="U38" s="227" t="s">
        <v>194</v>
      </c>
      <c r="V38" s="196">
        <f>[2]Sheet1!$T$16</f>
        <v>6078322944</v>
      </c>
      <c r="W38" s="227" t="s">
        <v>194</v>
      </c>
      <c r="X38" s="36">
        <f>[2]Sheet1!$V$16</f>
        <v>7293987532.8000002</v>
      </c>
      <c r="Y38" s="227" t="s">
        <v>194</v>
      </c>
      <c r="Z38" s="85">
        <f t="shared" si="1"/>
        <v>7293987532.8000002</v>
      </c>
      <c r="AA38" s="2"/>
      <c r="AB38" s="3"/>
    </row>
    <row r="39" spans="1:28" ht="33" customHeight="1" thickBot="1" x14ac:dyDescent="0.3">
      <c r="A39" s="675"/>
      <c r="B39" s="673"/>
      <c r="C39" s="16" t="s">
        <v>164</v>
      </c>
      <c r="D39" s="23" t="s">
        <v>45</v>
      </c>
      <c r="E39" s="23" t="s">
        <v>46</v>
      </c>
      <c r="F39" s="23" t="s">
        <v>45</v>
      </c>
      <c r="G39" s="23" t="s">
        <v>46</v>
      </c>
      <c r="H39" s="23" t="s">
        <v>47</v>
      </c>
      <c r="I39" s="23" t="s">
        <v>49</v>
      </c>
      <c r="J39" s="53" t="s">
        <v>86</v>
      </c>
      <c r="K39" s="64"/>
      <c r="L39" s="21" t="s">
        <v>83</v>
      </c>
      <c r="M39" s="16" t="s">
        <v>280</v>
      </c>
      <c r="N39" s="16"/>
      <c r="O39" s="26" t="s">
        <v>195</v>
      </c>
      <c r="P39" s="193">
        <f>[2]Sheet1!$N$18</f>
        <v>1684034000</v>
      </c>
      <c r="Q39" s="26" t="s">
        <v>195</v>
      </c>
      <c r="R39" s="27">
        <f>[2]Sheet1!$P$18</f>
        <v>1852437400</v>
      </c>
      <c r="S39" s="26" t="s">
        <v>195</v>
      </c>
      <c r="T39" s="27">
        <f>[2]Sheet1!$R$18</f>
        <v>2037681140</v>
      </c>
      <c r="U39" s="26" t="s">
        <v>195</v>
      </c>
      <c r="V39" s="50">
        <f>[2]Sheet1!$T$18</f>
        <v>2241449254</v>
      </c>
      <c r="W39" s="26" t="s">
        <v>195</v>
      </c>
      <c r="X39" s="27">
        <f>[2]Sheet1!$V$18</f>
        <v>2465594179.4000001</v>
      </c>
      <c r="Y39" s="26" t="s">
        <v>195</v>
      </c>
      <c r="Z39" s="27">
        <f t="shared" si="1"/>
        <v>2465594179.4000001</v>
      </c>
      <c r="AA39" s="10"/>
      <c r="AB39" s="11"/>
    </row>
    <row r="40" spans="1:28" ht="51.75" customHeight="1" thickBot="1" x14ac:dyDescent="0.3">
      <c r="A40" s="675"/>
      <c r="B40" s="673"/>
      <c r="C40" s="235" t="s">
        <v>152</v>
      </c>
      <c r="D40" s="151" t="s">
        <v>45</v>
      </c>
      <c r="E40" s="151" t="s">
        <v>46</v>
      </c>
      <c r="F40" s="151" t="s">
        <v>45</v>
      </c>
      <c r="G40" s="151" t="s">
        <v>46</v>
      </c>
      <c r="H40" s="151" t="s">
        <v>47</v>
      </c>
      <c r="I40" s="151" t="s">
        <v>67</v>
      </c>
      <c r="J40" s="152"/>
      <c r="K40" s="153"/>
      <c r="L40" s="41" t="s">
        <v>87</v>
      </c>
      <c r="M40" s="41" t="str">
        <f>'[1]pem dan hukum'!$I$8</f>
        <v>Persentase menurunnya temuan hasil pemeriksaan keuangan dan barang milik Setda Provinsi Jambi</v>
      </c>
      <c r="N40" s="41"/>
      <c r="O40" s="149"/>
      <c r="P40" s="194">
        <f>[2]Sheet1!$N$31</f>
        <v>656323395</v>
      </c>
      <c r="Q40" s="201"/>
      <c r="R40" s="150">
        <f>[2]Sheet1!$P$31</f>
        <v>689139564.75</v>
      </c>
      <c r="S40" s="149"/>
      <c r="T40" s="150">
        <f>[2]Sheet1!$R$31</f>
        <v>723596542.98749995</v>
      </c>
      <c r="U40" s="149">
        <f>S40</f>
        <v>0</v>
      </c>
      <c r="V40" s="150">
        <f>[2]Sheet1!$T$31</f>
        <v>759776370.13687503</v>
      </c>
      <c r="W40" s="149">
        <f>U40</f>
        <v>0</v>
      </c>
      <c r="X40" s="150">
        <f>[2]Sheet1!$V$31</f>
        <v>797765188.64371872</v>
      </c>
      <c r="Y40" s="149">
        <f>W40</f>
        <v>0</v>
      </c>
      <c r="Z40" s="150">
        <f t="shared" si="1"/>
        <v>797765188.64371872</v>
      </c>
      <c r="AA40" s="93" t="s">
        <v>113</v>
      </c>
      <c r="AB40" s="45" t="s">
        <v>114</v>
      </c>
    </row>
    <row r="41" spans="1:28" ht="30.75" thickBot="1" x14ac:dyDescent="0.3">
      <c r="A41" s="218"/>
      <c r="B41" s="217"/>
      <c r="C41" s="204" t="s">
        <v>165</v>
      </c>
      <c r="D41" s="73" t="s">
        <v>45</v>
      </c>
      <c r="E41" s="73" t="s">
        <v>46</v>
      </c>
      <c r="F41" s="73" t="s">
        <v>45</v>
      </c>
      <c r="G41" s="73" t="s">
        <v>46</v>
      </c>
      <c r="H41" s="73" t="s">
        <v>47</v>
      </c>
      <c r="I41" s="73" t="s">
        <v>67</v>
      </c>
      <c r="J41" s="68" t="s">
        <v>52</v>
      </c>
      <c r="K41" s="69"/>
      <c r="L41" s="70" t="s">
        <v>88</v>
      </c>
      <c r="M41" s="233" t="s">
        <v>219</v>
      </c>
      <c r="N41" s="233"/>
      <c r="O41" s="37" t="s">
        <v>221</v>
      </c>
      <c r="P41" s="51">
        <f>[2]Sheet1!$N$32</f>
        <v>309750000</v>
      </c>
      <c r="Q41" s="37"/>
      <c r="R41" s="51">
        <f>[2]Sheet1!$P$32</f>
        <v>325237500</v>
      </c>
      <c r="S41" s="37"/>
      <c r="T41" s="51">
        <f>[2]Sheet1!$R$32</f>
        <v>341499375</v>
      </c>
      <c r="U41" s="37"/>
      <c r="V41" s="51">
        <f>[2]Sheet1!$T$32</f>
        <v>358574343.75</v>
      </c>
      <c r="W41" s="37"/>
      <c r="X41" s="51">
        <f>[2]Sheet1!$V$32</f>
        <v>376503060.9375</v>
      </c>
      <c r="Y41" s="37"/>
      <c r="Z41" s="51">
        <f t="shared" si="1"/>
        <v>376503060.9375</v>
      </c>
      <c r="AA41" s="234" t="s">
        <v>150</v>
      </c>
      <c r="AB41" s="33"/>
    </row>
    <row r="42" spans="1:28" ht="45.75" thickBot="1" x14ac:dyDescent="0.3">
      <c r="A42" s="218"/>
      <c r="B42" s="217"/>
      <c r="C42" s="42" t="s">
        <v>165</v>
      </c>
      <c r="D42" s="48"/>
      <c r="E42" s="48"/>
      <c r="F42" s="48"/>
      <c r="G42" s="48"/>
      <c r="H42" s="48"/>
      <c r="I42" s="48"/>
      <c r="J42" s="58"/>
      <c r="K42" s="63"/>
      <c r="L42" s="230" t="s">
        <v>107</v>
      </c>
      <c r="M42" s="42" t="s">
        <v>220</v>
      </c>
      <c r="N42" s="42"/>
      <c r="O42" s="46" t="s">
        <v>222</v>
      </c>
      <c r="P42" s="231">
        <f>[2]Sheet1!$N$33</f>
        <v>346573395</v>
      </c>
      <c r="Q42" s="46"/>
      <c r="R42" s="231">
        <f>[2]Sheet1!$P$33</f>
        <v>363902064.75</v>
      </c>
      <c r="S42" s="46"/>
      <c r="T42" s="231">
        <f>[2]Sheet1!$R$33</f>
        <v>382097167.98750001</v>
      </c>
      <c r="U42" s="46"/>
      <c r="V42" s="231">
        <f>[2]Sheet1!$T$33</f>
        <v>401202026.38687503</v>
      </c>
      <c r="W42" s="46"/>
      <c r="X42" s="231">
        <f>[2]Sheet1!$V$33</f>
        <v>421262127.70621878</v>
      </c>
      <c r="Y42" s="46"/>
      <c r="Z42" s="231">
        <f t="shared" si="1"/>
        <v>421262127.70621878</v>
      </c>
      <c r="AA42" s="232" t="s">
        <v>197</v>
      </c>
      <c r="AB42" s="15"/>
    </row>
    <row r="43" spans="1:28" ht="60.75" thickBot="1" x14ac:dyDescent="0.3">
      <c r="A43" s="666" t="s">
        <v>133</v>
      </c>
      <c r="B43" s="669" t="s">
        <v>94</v>
      </c>
      <c r="C43" s="49" t="s">
        <v>166</v>
      </c>
      <c r="D43" s="30" t="s">
        <v>45</v>
      </c>
      <c r="E43" s="30" t="s">
        <v>46</v>
      </c>
      <c r="F43" s="30" t="s">
        <v>45</v>
      </c>
      <c r="G43" s="30" t="s">
        <v>46</v>
      </c>
      <c r="H43" s="30" t="s">
        <v>47</v>
      </c>
      <c r="I43" s="30" t="s">
        <v>48</v>
      </c>
      <c r="J43" s="52"/>
      <c r="K43" s="59"/>
      <c r="L43" s="41" t="s">
        <v>37</v>
      </c>
      <c r="M43" s="31" t="str">
        <f>'[1]pem dan hukum'!$I$6</f>
        <v>Persentase  pemenuhan kebutuhan dasar operasional unit kerja dalam mendukung tugas pokok dan fungsinya</v>
      </c>
      <c r="N43" s="31"/>
      <c r="O43" s="32">
        <f>O36</f>
        <v>1</v>
      </c>
      <c r="P43" s="39">
        <f>P36</f>
        <v>20563041650</v>
      </c>
      <c r="Q43" s="32">
        <f>Q36</f>
        <v>0</v>
      </c>
      <c r="R43" s="39">
        <f>[2]Sheet1!$P$5</f>
        <v>24483599725</v>
      </c>
      <c r="S43" s="32">
        <f>S36</f>
        <v>1</v>
      </c>
      <c r="T43" s="39">
        <f>[2]Sheet1!$R$5</f>
        <v>29279637599</v>
      </c>
      <c r="U43" s="32">
        <f>U36</f>
        <v>1</v>
      </c>
      <c r="V43" s="39">
        <f>[2]Sheet1!$T$5</f>
        <v>34315469315.415001</v>
      </c>
      <c r="W43" s="32">
        <f>W36</f>
        <v>1</v>
      </c>
      <c r="X43" s="39">
        <f>[2]Sheet1!$V$5</f>
        <v>40294751108.237053</v>
      </c>
      <c r="Y43" s="32">
        <f>Y36</f>
        <v>0.1</v>
      </c>
      <c r="Z43" s="39">
        <f t="shared" si="1"/>
        <v>40294751108.237053</v>
      </c>
      <c r="AA43" s="67" t="s">
        <v>113</v>
      </c>
      <c r="AB43" s="199" t="s">
        <v>114</v>
      </c>
    </row>
    <row r="44" spans="1:28" ht="45" x14ac:dyDescent="0.25">
      <c r="A44" s="667"/>
      <c r="B44" s="670"/>
      <c r="C44" s="35" t="s">
        <v>176</v>
      </c>
      <c r="D44" s="34" t="s">
        <v>45</v>
      </c>
      <c r="E44" s="34" t="s">
        <v>46</v>
      </c>
      <c r="F44" s="34" t="s">
        <v>45</v>
      </c>
      <c r="G44" s="34" t="s">
        <v>46</v>
      </c>
      <c r="H44" s="34" t="s">
        <v>47</v>
      </c>
      <c r="I44" s="34" t="s">
        <v>49</v>
      </c>
      <c r="J44" s="55" t="s">
        <v>98</v>
      </c>
      <c r="K44" s="187"/>
      <c r="L44" s="40" t="s">
        <v>95</v>
      </c>
      <c r="M44" s="40" t="s">
        <v>223</v>
      </c>
      <c r="N44" s="40"/>
      <c r="O44" s="28" t="s">
        <v>214</v>
      </c>
      <c r="P44" s="196">
        <f>[2]Sheet1!$N$11</f>
        <v>1379172000</v>
      </c>
      <c r="Q44" s="28" t="s">
        <v>90</v>
      </c>
      <c r="R44" s="196">
        <f>[2]Sheet1!$P$11</f>
        <v>1586047800</v>
      </c>
      <c r="S44" s="28" t="s">
        <v>90</v>
      </c>
      <c r="T44" s="196">
        <f>[2]Sheet1!$R$11</f>
        <v>1823954970</v>
      </c>
      <c r="U44" s="28" t="s">
        <v>90</v>
      </c>
      <c r="V44" s="196">
        <f>[2]Sheet1!$T$11</f>
        <v>2097548215.5</v>
      </c>
      <c r="W44" s="28" t="s">
        <v>90</v>
      </c>
      <c r="X44" s="196">
        <f>[2]Sheet1!$V$11</f>
        <v>2412180447.8249998</v>
      </c>
      <c r="Y44" s="28" t="s">
        <v>90</v>
      </c>
      <c r="Z44" s="196">
        <f t="shared" si="1"/>
        <v>2412180447.8249998</v>
      </c>
      <c r="AA44" s="229" t="s">
        <v>197</v>
      </c>
      <c r="AB44" s="29"/>
    </row>
    <row r="45" spans="1:28" ht="45.75" thickBot="1" x14ac:dyDescent="0.3">
      <c r="A45" s="667"/>
      <c r="B45" s="670"/>
      <c r="C45" s="16" t="s">
        <v>177</v>
      </c>
      <c r="D45" s="23" t="s">
        <v>45</v>
      </c>
      <c r="E45" s="23" t="s">
        <v>46</v>
      </c>
      <c r="F45" s="23" t="s">
        <v>45</v>
      </c>
      <c r="G45" s="23" t="s">
        <v>46</v>
      </c>
      <c r="H45" s="23" t="s">
        <v>47</v>
      </c>
      <c r="I45" s="23" t="s">
        <v>49</v>
      </c>
      <c r="J45" s="53" t="s">
        <v>96</v>
      </c>
      <c r="K45" s="175"/>
      <c r="L45" s="24" t="s">
        <v>97</v>
      </c>
      <c r="M45" s="16" t="s">
        <v>224</v>
      </c>
      <c r="N45" s="16"/>
      <c r="O45" s="26">
        <v>100</v>
      </c>
      <c r="P45" s="50">
        <f>[2]Sheet1!$N$14</f>
        <v>804210000</v>
      </c>
      <c r="Q45" s="26"/>
      <c r="R45" s="50">
        <f>[2]Sheet1!$P$14</f>
        <v>884631000</v>
      </c>
      <c r="S45" s="26"/>
      <c r="T45" s="50">
        <f>[2]Sheet1!$R$14</f>
        <v>973094100</v>
      </c>
      <c r="U45" s="26"/>
      <c r="V45" s="50">
        <f>[2]Sheet1!$T$14</f>
        <v>1070403510</v>
      </c>
      <c r="W45" s="26"/>
      <c r="X45" s="50">
        <f>[2]Sheet1!$V$14</f>
        <v>1177443861</v>
      </c>
      <c r="Y45" s="26"/>
      <c r="Z45" s="50">
        <f t="shared" si="1"/>
        <v>1177443861</v>
      </c>
      <c r="AA45" s="10"/>
      <c r="AB45" s="11"/>
    </row>
    <row r="46" spans="1:28" ht="45.75" thickBot="1" x14ac:dyDescent="0.3">
      <c r="A46" s="667"/>
      <c r="B46" s="670"/>
      <c r="C46" s="38" t="s">
        <v>167</v>
      </c>
      <c r="D46" s="30" t="s">
        <v>45</v>
      </c>
      <c r="E46" s="30" t="s">
        <v>46</v>
      </c>
      <c r="F46" s="30" t="s">
        <v>45</v>
      </c>
      <c r="G46" s="30" t="s">
        <v>46</v>
      </c>
      <c r="H46" s="30" t="s">
        <v>47</v>
      </c>
      <c r="I46" s="30" t="s">
        <v>50</v>
      </c>
      <c r="J46" s="57"/>
      <c r="K46" s="62"/>
      <c r="L46" s="192" t="s">
        <v>65</v>
      </c>
      <c r="M46" s="38" t="s">
        <v>167</v>
      </c>
      <c r="N46" s="38"/>
      <c r="O46" s="32">
        <f>O43</f>
        <v>1</v>
      </c>
      <c r="P46" s="171">
        <f>[2]Sheet1!$N$21</f>
        <v>11051386970</v>
      </c>
      <c r="Q46" s="32">
        <f>Q43</f>
        <v>0</v>
      </c>
      <c r="R46" s="39">
        <f>[2]Sheet1!$P$21</f>
        <v>12563926363.5</v>
      </c>
      <c r="S46" s="32">
        <f>S43</f>
        <v>1</v>
      </c>
      <c r="T46" s="39">
        <f>[2]Sheet1!$R$21</f>
        <v>14316980000.825001</v>
      </c>
      <c r="U46" s="32">
        <f>U43</f>
        <v>1</v>
      </c>
      <c r="V46" s="39">
        <f>[2]Sheet1!$T$21</f>
        <v>16356433412.028749</v>
      </c>
      <c r="W46" s="32">
        <f>W43</f>
        <v>1</v>
      </c>
      <c r="X46" s="39">
        <f>[2]Sheet1!$V$21</f>
        <v>18738569314.021061</v>
      </c>
      <c r="Y46" s="32">
        <f>Y43</f>
        <v>0.1</v>
      </c>
      <c r="Z46" s="39">
        <f t="shared" si="1"/>
        <v>18738569314.021061</v>
      </c>
      <c r="AA46" s="67" t="s">
        <v>113</v>
      </c>
      <c r="AB46" s="199" t="s">
        <v>114</v>
      </c>
    </row>
    <row r="47" spans="1:28" ht="36" customHeight="1" x14ac:dyDescent="0.25">
      <c r="A47" s="667"/>
      <c r="B47" s="670"/>
      <c r="C47" s="195" t="s">
        <v>122</v>
      </c>
      <c r="D47" s="34" t="s">
        <v>45</v>
      </c>
      <c r="E47" s="34" t="s">
        <v>46</v>
      </c>
      <c r="F47" s="34" t="s">
        <v>45</v>
      </c>
      <c r="G47" s="34" t="s">
        <v>46</v>
      </c>
      <c r="H47" s="34" t="s">
        <v>47</v>
      </c>
      <c r="I47" s="34" t="s">
        <v>50</v>
      </c>
      <c r="J47" s="55" t="s">
        <v>52</v>
      </c>
      <c r="K47" s="187"/>
      <c r="L47" s="94" t="s">
        <v>101</v>
      </c>
      <c r="M47" s="195" t="s">
        <v>245</v>
      </c>
      <c r="N47" s="195"/>
      <c r="O47" s="298" t="s">
        <v>169</v>
      </c>
      <c r="P47" s="189">
        <f>[2]Sheet1!$N$22</f>
        <v>740300000</v>
      </c>
      <c r="Q47" s="28" t="s">
        <v>170</v>
      </c>
      <c r="R47" s="36">
        <f>[2]Sheet1!$P$22</f>
        <v>814330000</v>
      </c>
      <c r="S47" s="208" t="s">
        <v>171</v>
      </c>
      <c r="T47" s="36">
        <f>[2]Sheet1!$R$22</f>
        <v>895763000</v>
      </c>
      <c r="U47" s="208" t="s">
        <v>171</v>
      </c>
      <c r="V47" s="36">
        <f>[2]Sheet1!$T$22</f>
        <v>985339300</v>
      </c>
      <c r="W47" s="208" t="s">
        <v>171</v>
      </c>
      <c r="X47" s="36">
        <f>[2]Sheet1!$V$22</f>
        <v>1083873230</v>
      </c>
      <c r="Y47" s="28" t="str">
        <f>W47</f>
        <v>≥ 2 Unit</v>
      </c>
      <c r="Z47" s="36">
        <f t="shared" si="1"/>
        <v>1083873230</v>
      </c>
      <c r="AA47" s="229" t="s">
        <v>197</v>
      </c>
      <c r="AB47" s="29"/>
    </row>
    <row r="48" spans="1:28" ht="18" customHeight="1" x14ac:dyDescent="0.25">
      <c r="A48" s="667"/>
      <c r="B48" s="670"/>
      <c r="C48" s="195"/>
      <c r="D48" s="34"/>
      <c r="E48" s="34"/>
      <c r="F48" s="34"/>
      <c r="G48" s="34"/>
      <c r="H48" s="34"/>
      <c r="I48" s="34"/>
      <c r="J48" s="55"/>
      <c r="K48" s="187"/>
      <c r="L48" s="94"/>
      <c r="M48" s="195" t="s">
        <v>246</v>
      </c>
      <c r="N48" s="195"/>
      <c r="O48" s="298" t="s">
        <v>225</v>
      </c>
      <c r="P48" s="189"/>
      <c r="Q48" s="28"/>
      <c r="R48" s="36"/>
      <c r="S48" s="208"/>
      <c r="T48" s="36"/>
      <c r="U48" s="208"/>
      <c r="V48" s="36"/>
      <c r="W48" s="208"/>
      <c r="X48" s="36"/>
      <c r="Y48" s="28"/>
      <c r="Z48" s="36"/>
      <c r="AA48" s="229"/>
      <c r="AB48" s="29"/>
    </row>
    <row r="49" spans="1:28" ht="30" x14ac:dyDescent="0.25">
      <c r="A49" s="667"/>
      <c r="B49" s="670"/>
      <c r="C49" s="80" t="s">
        <v>123</v>
      </c>
      <c r="D49" s="12" t="s">
        <v>45</v>
      </c>
      <c r="E49" s="12" t="s">
        <v>46</v>
      </c>
      <c r="F49" s="12" t="s">
        <v>45</v>
      </c>
      <c r="G49" s="12" t="s">
        <v>46</v>
      </c>
      <c r="H49" s="12" t="s">
        <v>47</v>
      </c>
      <c r="I49" s="12" t="s">
        <v>50</v>
      </c>
      <c r="J49" s="56" t="s">
        <v>84</v>
      </c>
      <c r="K49" s="162"/>
      <c r="L49" s="79" t="s">
        <v>102</v>
      </c>
      <c r="M49" s="80" t="s">
        <v>226</v>
      </c>
      <c r="N49" s="80"/>
      <c r="O49" s="6">
        <v>100</v>
      </c>
      <c r="P49" s="86">
        <f>[2]Sheet1!$N$24</f>
        <v>1732170000</v>
      </c>
      <c r="Q49" s="6"/>
      <c r="R49" s="85">
        <f>[2]Sheet1!$P$24</f>
        <v>1905387000</v>
      </c>
      <c r="S49" s="6"/>
      <c r="T49" s="85">
        <f>[2]Sheet1!$R$24</f>
        <v>2095925700</v>
      </c>
      <c r="U49" s="6"/>
      <c r="V49" s="85">
        <f>[2]Sheet1!$T$24</f>
        <v>2305518270</v>
      </c>
      <c r="W49" s="6"/>
      <c r="X49" s="85">
        <f>[2]Sheet1!$V$24</f>
        <v>2536070097</v>
      </c>
      <c r="Y49" s="6"/>
      <c r="Z49" s="85">
        <f t="shared" si="1"/>
        <v>2536070097</v>
      </c>
      <c r="AA49" s="2"/>
      <c r="AB49" s="3"/>
    </row>
    <row r="50" spans="1:28" ht="30" x14ac:dyDescent="0.25">
      <c r="A50" s="667"/>
      <c r="B50" s="670"/>
      <c r="C50" s="18" t="s">
        <v>178</v>
      </c>
      <c r="D50" s="12" t="s">
        <v>45</v>
      </c>
      <c r="E50" s="12" t="s">
        <v>46</v>
      </c>
      <c r="F50" s="12" t="s">
        <v>45</v>
      </c>
      <c r="G50" s="12" t="s">
        <v>46</v>
      </c>
      <c r="H50" s="12" t="s">
        <v>47</v>
      </c>
      <c r="I50" s="12" t="s">
        <v>50</v>
      </c>
      <c r="J50" s="56" t="s">
        <v>103</v>
      </c>
      <c r="K50" s="90"/>
      <c r="L50" s="18" t="s">
        <v>104</v>
      </c>
      <c r="M50" s="18" t="s">
        <v>227</v>
      </c>
      <c r="N50" s="18"/>
      <c r="O50" s="6"/>
      <c r="P50" s="86">
        <f>[2]Sheet1!$N$26</f>
        <v>938340000</v>
      </c>
      <c r="Q50" s="6"/>
      <c r="R50" s="85">
        <f>[2]Sheet1!$P$26</f>
        <v>1219842000</v>
      </c>
      <c r="S50" s="6"/>
      <c r="T50" s="85">
        <f>[2]Sheet1!$R$26</f>
        <v>1585794600</v>
      </c>
      <c r="U50" s="6"/>
      <c r="V50" s="85">
        <f>[2]Sheet1!$T$26</f>
        <v>2061532980</v>
      </c>
      <c r="W50" s="216"/>
      <c r="X50" s="85">
        <f>[2]Sheet1!$V$26</f>
        <v>2679992874</v>
      </c>
      <c r="Y50" s="6"/>
      <c r="Z50" s="85">
        <f t="shared" si="1"/>
        <v>2679992874</v>
      </c>
      <c r="AA50" s="2"/>
      <c r="AB50" s="3"/>
    </row>
    <row r="51" spans="1:28" ht="30" x14ac:dyDescent="0.25">
      <c r="A51" s="667"/>
      <c r="B51" s="670"/>
      <c r="C51" s="80" t="s">
        <v>179</v>
      </c>
      <c r="D51" s="12" t="s">
        <v>45</v>
      </c>
      <c r="E51" s="12" t="s">
        <v>46</v>
      </c>
      <c r="F51" s="12" t="s">
        <v>45</v>
      </c>
      <c r="G51" s="12" t="s">
        <v>46</v>
      </c>
      <c r="H51" s="12" t="s">
        <v>47</v>
      </c>
      <c r="I51" s="12" t="s">
        <v>50</v>
      </c>
      <c r="J51" s="56" t="s">
        <v>105</v>
      </c>
      <c r="K51" s="65"/>
      <c r="L51" s="18" t="s">
        <v>106</v>
      </c>
      <c r="M51" s="18" t="s">
        <v>249</v>
      </c>
      <c r="N51" s="18"/>
      <c r="O51" s="6"/>
      <c r="P51" s="86">
        <f>[2]Sheet1!$N$28</f>
        <v>1080610960</v>
      </c>
      <c r="Q51" s="6"/>
      <c r="R51" s="85">
        <f>[2]Sheet1!$P$28</f>
        <v>1188672056</v>
      </c>
      <c r="S51" s="6"/>
      <c r="T51" s="85">
        <f>[2]Sheet1!$R$28</f>
        <v>1307539261.5999999</v>
      </c>
      <c r="U51" s="6"/>
      <c r="V51" s="85">
        <f>[2]Sheet1!$T$28</f>
        <v>1438293187.76</v>
      </c>
      <c r="W51" s="6"/>
      <c r="X51" s="85">
        <f>[2]Sheet1!$V$28</f>
        <v>1582122506.536</v>
      </c>
      <c r="Y51" s="6"/>
      <c r="Z51" s="85">
        <f t="shared" si="1"/>
        <v>1582122506.536</v>
      </c>
      <c r="AA51" s="2"/>
      <c r="AB51" s="3"/>
    </row>
    <row r="52" spans="1:28" ht="33.75" customHeight="1" thickBot="1" x14ac:dyDescent="0.3">
      <c r="A52" s="668"/>
      <c r="B52" s="671"/>
      <c r="C52" s="166" t="s">
        <v>126</v>
      </c>
      <c r="D52" s="13"/>
      <c r="E52" s="13"/>
      <c r="F52" s="13"/>
      <c r="G52" s="13"/>
      <c r="H52" s="13"/>
      <c r="I52" s="13"/>
      <c r="J52" s="54"/>
      <c r="K52" s="164"/>
      <c r="L52" s="165" t="e">
        <f>#REF!</f>
        <v>#REF!</v>
      </c>
      <c r="M52" s="166" t="s">
        <v>126</v>
      </c>
      <c r="N52" s="166"/>
      <c r="O52" s="289" t="s">
        <v>127</v>
      </c>
      <c r="P52" s="136">
        <f>[2]Sheet1!$N$29</f>
        <v>525000000</v>
      </c>
      <c r="Q52" s="17" t="s">
        <v>127</v>
      </c>
      <c r="R52" s="25">
        <f>[2]Sheet1!$P$29</f>
        <v>577500000</v>
      </c>
      <c r="S52" s="228" t="s">
        <v>196</v>
      </c>
      <c r="T52" s="25">
        <f>[2]Sheet1!$R$29</f>
        <v>635250000</v>
      </c>
      <c r="U52" s="228" t="s">
        <v>196</v>
      </c>
      <c r="V52" s="25">
        <f>[2]Sheet1!$T$29</f>
        <v>698775000</v>
      </c>
      <c r="W52" s="228" t="s">
        <v>196</v>
      </c>
      <c r="X52" s="25">
        <f>[2]Sheet1!$V$29</f>
        <v>768652500</v>
      </c>
      <c r="Y52" s="228" t="s">
        <v>196</v>
      </c>
      <c r="Z52" s="25">
        <f t="shared" si="1"/>
        <v>768652500</v>
      </c>
      <c r="AA52" s="4"/>
      <c r="AB52" s="5"/>
    </row>
    <row r="53" spans="1:28" ht="33.75" customHeight="1" thickBot="1" x14ac:dyDescent="0.3">
      <c r="A53" s="236"/>
      <c r="B53" s="236"/>
      <c r="C53" s="237"/>
      <c r="D53" s="238"/>
      <c r="E53" s="238"/>
      <c r="F53" s="238"/>
      <c r="G53" s="238"/>
      <c r="H53" s="238"/>
      <c r="I53" s="238"/>
      <c r="J53" s="238"/>
      <c r="K53" s="239"/>
      <c r="L53" s="240"/>
      <c r="M53" s="237"/>
      <c r="N53" s="237"/>
      <c r="O53" s="20"/>
      <c r="P53" s="241"/>
      <c r="Q53" s="20"/>
      <c r="R53" s="242"/>
      <c r="S53" s="243"/>
      <c r="T53" s="242"/>
      <c r="U53" s="243"/>
      <c r="V53" s="242"/>
      <c r="W53" s="243"/>
      <c r="X53" s="242"/>
      <c r="Y53" s="243"/>
      <c r="Z53" s="242"/>
    </row>
    <row r="54" spans="1:28" ht="33.75" customHeight="1" x14ac:dyDescent="0.25">
      <c r="A54" s="236"/>
      <c r="B54" s="236"/>
      <c r="C54" s="677" t="s">
        <v>206</v>
      </c>
      <c r="D54" s="678"/>
      <c r="E54" s="678"/>
      <c r="F54" s="678"/>
      <c r="G54" s="678"/>
      <c r="H54" s="678"/>
      <c r="I54" s="678"/>
      <c r="J54" s="679"/>
      <c r="K54" s="270"/>
      <c r="L54" s="271">
        <v>2017</v>
      </c>
      <c r="M54" s="272">
        <v>2018</v>
      </c>
      <c r="N54" s="272"/>
      <c r="O54" s="649">
        <v>2019</v>
      </c>
      <c r="P54" s="649"/>
      <c r="Q54" s="649">
        <v>2020</v>
      </c>
      <c r="R54" s="649"/>
      <c r="S54" s="650">
        <v>2021</v>
      </c>
      <c r="T54" s="651"/>
      <c r="U54" s="243"/>
      <c r="V54" s="242"/>
      <c r="W54" s="243"/>
      <c r="X54" s="242"/>
      <c r="Y54" s="676" t="s">
        <v>151</v>
      </c>
      <c r="Z54" s="676"/>
      <c r="AA54" s="676"/>
    </row>
    <row r="55" spans="1:28" ht="24" customHeight="1" x14ac:dyDescent="0.25">
      <c r="C55" s="647" t="s">
        <v>198</v>
      </c>
      <c r="D55" s="648"/>
      <c r="E55" s="648"/>
      <c r="F55" s="648"/>
      <c r="G55" s="648"/>
      <c r="H55" s="648"/>
      <c r="I55" s="249"/>
      <c r="J55" s="250" t="s">
        <v>202</v>
      </c>
      <c r="K55" s="10"/>
      <c r="L55" s="251">
        <f>[2]Sheet1!$N$5</f>
        <v>20563041650</v>
      </c>
      <c r="M55" s="251">
        <f>[2]Sheet1!$P$5</f>
        <v>24483599725</v>
      </c>
      <c r="N55" s="279"/>
      <c r="O55" s="654">
        <f>[2]Sheet1!$R$5</f>
        <v>29279637599</v>
      </c>
      <c r="P55" s="655"/>
      <c r="Q55" s="645">
        <f>[2]Sheet1!$T$5</f>
        <v>34315469315.415001</v>
      </c>
      <c r="R55" s="652"/>
      <c r="S55" s="645">
        <f>[2]Sheet1!$V$5</f>
        <v>40294751108.237053</v>
      </c>
      <c r="T55" s="646"/>
    </row>
    <row r="56" spans="1:28" ht="21" x14ac:dyDescent="0.35">
      <c r="C56" s="663"/>
      <c r="D56" s="664"/>
      <c r="E56" s="664"/>
      <c r="F56" s="664"/>
      <c r="G56" s="664"/>
      <c r="H56" s="664"/>
      <c r="I56" s="664"/>
      <c r="J56" s="665"/>
      <c r="K56" s="22"/>
      <c r="L56" s="252"/>
      <c r="M56" s="253"/>
      <c r="N56" s="291"/>
      <c r="O56" s="254"/>
      <c r="P56" s="255"/>
      <c r="Q56" s="273"/>
      <c r="R56" s="274"/>
      <c r="S56" s="273"/>
      <c r="T56" s="277"/>
      <c r="Y56" s="213" t="s">
        <v>36</v>
      </c>
    </row>
    <row r="57" spans="1:28" ht="21" x14ac:dyDescent="0.35">
      <c r="C57" s="647" t="s">
        <v>199</v>
      </c>
      <c r="D57" s="648"/>
      <c r="E57" s="648"/>
      <c r="F57" s="648"/>
      <c r="G57" s="648"/>
      <c r="H57" s="648"/>
      <c r="I57" s="648"/>
      <c r="J57" s="250" t="s">
        <v>202</v>
      </c>
      <c r="K57" s="10"/>
      <c r="L57" s="257">
        <f>[2]Sheet1!$N$21</f>
        <v>11051386970</v>
      </c>
      <c r="M57" s="251">
        <f>[2]Sheet1!$P$21</f>
        <v>12563926363.5</v>
      </c>
      <c r="N57" s="279"/>
      <c r="O57" s="656">
        <f>[2]Sheet1!$R$21</f>
        <v>14316980000.825001</v>
      </c>
      <c r="P57" s="657"/>
      <c r="Q57" s="645">
        <f>[2]Sheet1!$T$21</f>
        <v>16356433412.028749</v>
      </c>
      <c r="R57" s="652"/>
      <c r="S57" s="645">
        <f>[2]Sheet1!$V$21</f>
        <v>18738569314.021061</v>
      </c>
      <c r="T57" s="646"/>
      <c r="Y57" s="213"/>
      <c r="Z57" s="213"/>
    </row>
    <row r="58" spans="1:28" ht="21" x14ac:dyDescent="0.35">
      <c r="C58" s="663"/>
      <c r="D58" s="664"/>
      <c r="E58" s="664"/>
      <c r="F58" s="664"/>
      <c r="G58" s="664"/>
      <c r="H58" s="664"/>
      <c r="I58" s="664"/>
      <c r="J58" s="665"/>
      <c r="K58" s="22"/>
      <c r="L58" s="252"/>
      <c r="M58" s="253"/>
      <c r="N58" s="291"/>
      <c r="O58" s="254"/>
      <c r="P58" s="255"/>
      <c r="Q58" s="273"/>
      <c r="R58" s="274"/>
      <c r="S58" s="273"/>
      <c r="T58" s="277"/>
      <c r="Z58" s="213"/>
    </row>
    <row r="59" spans="1:28" ht="21" x14ac:dyDescent="0.35">
      <c r="C59" s="647" t="s">
        <v>200</v>
      </c>
      <c r="D59" s="648"/>
      <c r="E59" s="648"/>
      <c r="F59" s="648"/>
      <c r="G59" s="648"/>
      <c r="H59" s="648"/>
      <c r="I59" s="648"/>
      <c r="J59" s="250" t="s">
        <v>202</v>
      </c>
      <c r="K59" s="10"/>
      <c r="L59" s="251">
        <f>[2]Sheet1!$N$31</f>
        <v>656323395</v>
      </c>
      <c r="M59" s="251">
        <f>[2]Sheet1!$P$31</f>
        <v>689139564.75</v>
      </c>
      <c r="N59" s="279"/>
      <c r="O59" s="654">
        <f>[2]Sheet1!$R$31</f>
        <v>723596542.98749995</v>
      </c>
      <c r="P59" s="655"/>
      <c r="Q59" s="645">
        <f>[2]Sheet1!$T$31</f>
        <v>759776370.13687503</v>
      </c>
      <c r="R59" s="652"/>
      <c r="S59" s="645">
        <f>[2]Sheet1!$V$31</f>
        <v>797765188.64371872</v>
      </c>
      <c r="T59" s="646"/>
      <c r="Y59" s="213"/>
      <c r="Z59" s="213"/>
    </row>
    <row r="60" spans="1:28" ht="21" x14ac:dyDescent="0.35">
      <c r="C60" s="264" t="s">
        <v>201</v>
      </c>
      <c r="D60" s="244"/>
      <c r="E60" s="244"/>
      <c r="F60" s="244"/>
      <c r="G60" s="244"/>
      <c r="H60" s="244"/>
      <c r="I60" s="244"/>
      <c r="J60" s="265"/>
      <c r="K60" s="14"/>
      <c r="L60" s="266"/>
      <c r="M60" s="267"/>
      <c r="N60" s="292"/>
      <c r="O60" s="268"/>
      <c r="P60" s="269"/>
      <c r="Q60" s="275"/>
      <c r="R60" s="276"/>
      <c r="S60" s="275"/>
      <c r="T60" s="278"/>
      <c r="Y60" s="214" t="s">
        <v>145</v>
      </c>
      <c r="Z60" s="213"/>
    </row>
    <row r="61" spans="1:28" ht="21" x14ac:dyDescent="0.35">
      <c r="C61" s="660"/>
      <c r="D61" s="661"/>
      <c r="E61" s="661"/>
      <c r="F61" s="661"/>
      <c r="G61" s="661"/>
      <c r="H61" s="661"/>
      <c r="I61" s="661"/>
      <c r="J61" s="662"/>
      <c r="K61" s="22"/>
      <c r="L61" s="252"/>
      <c r="M61" s="253"/>
      <c r="N61" s="291"/>
      <c r="O61" s="260"/>
      <c r="P61" s="261"/>
      <c r="Q61" s="273"/>
      <c r="R61" s="274"/>
      <c r="S61" s="273"/>
      <c r="T61" s="277"/>
      <c r="Y61" s="215" t="s">
        <v>146</v>
      </c>
      <c r="Z61" s="213"/>
    </row>
    <row r="62" spans="1:28" ht="21" x14ac:dyDescent="0.35">
      <c r="C62" s="647" t="s">
        <v>203</v>
      </c>
      <c r="D62" s="648"/>
      <c r="E62" s="648"/>
      <c r="F62" s="648"/>
      <c r="G62" s="648"/>
      <c r="H62" s="648"/>
      <c r="I62" s="648"/>
      <c r="J62" s="250" t="s">
        <v>202</v>
      </c>
      <c r="K62" s="10"/>
      <c r="L62" s="262">
        <f>[2]Sheet1!$N$35</f>
        <v>7548684000</v>
      </c>
      <c r="M62" s="263">
        <f>[2]Sheet1!$P$35</f>
        <v>8303552400</v>
      </c>
      <c r="N62" s="293"/>
      <c r="O62" s="654">
        <f>[2]Sheet1!$R$35</f>
        <v>9133907640</v>
      </c>
      <c r="P62" s="655"/>
      <c r="Q62" s="645">
        <f>[2]Sheet1!$T$35</f>
        <v>10047298404</v>
      </c>
      <c r="R62" s="652"/>
      <c r="S62" s="645">
        <f>[2]Sheet1!$V$35</f>
        <v>11052028244.4</v>
      </c>
      <c r="T62" s="646"/>
      <c r="Y62" s="215" t="s">
        <v>147</v>
      </c>
      <c r="Z62" s="213"/>
    </row>
    <row r="63" spans="1:28" ht="21" x14ac:dyDescent="0.35">
      <c r="C63" s="258" t="s">
        <v>204</v>
      </c>
      <c r="D63" s="259"/>
      <c r="E63" s="259"/>
      <c r="F63" s="259"/>
      <c r="G63" s="259"/>
      <c r="H63" s="259"/>
      <c r="I63" s="259"/>
      <c r="J63" s="219"/>
      <c r="K63" s="22"/>
      <c r="L63" s="22"/>
      <c r="M63" s="22"/>
      <c r="N63" s="254"/>
      <c r="O63" s="254"/>
      <c r="P63" s="255"/>
      <c r="Q63" s="254"/>
      <c r="R63" s="255"/>
      <c r="S63" s="254"/>
      <c r="T63" s="256"/>
      <c r="Z63" s="213"/>
    </row>
    <row r="64" spans="1:28" ht="23.25" customHeight="1" thickBot="1" x14ac:dyDescent="0.3">
      <c r="C64" s="247"/>
      <c r="D64" s="653" t="s">
        <v>205</v>
      </c>
      <c r="E64" s="653"/>
      <c r="F64" s="653"/>
      <c r="G64" s="653"/>
      <c r="H64" s="653"/>
      <c r="I64" s="653"/>
      <c r="J64" s="248" t="s">
        <v>202</v>
      </c>
      <c r="K64" s="4"/>
      <c r="L64" s="245">
        <f>SUM(L55:L62)</f>
        <v>39819436015</v>
      </c>
      <c r="M64" s="246">
        <f>SUM(M55:M62)</f>
        <v>46040218053.25</v>
      </c>
      <c r="N64" s="246"/>
      <c r="O64" s="658">
        <f>SUM(O55:P62)</f>
        <v>53454121782.8125</v>
      </c>
      <c r="P64" s="659"/>
      <c r="Q64" s="641">
        <f>SUM(Q55:R62)</f>
        <v>61478977501.58062</v>
      </c>
      <c r="R64" s="642"/>
      <c r="S64" s="643"/>
      <c r="T64" s="644"/>
    </row>
  </sheetData>
  <mergeCells count="54">
    <mergeCell ref="AB4:AB6"/>
    <mergeCell ref="A1:AB1"/>
    <mergeCell ref="A2:AB2"/>
    <mergeCell ref="U5:V5"/>
    <mergeCell ref="W5:X5"/>
    <mergeCell ref="M5:M6"/>
    <mergeCell ref="A4:A6"/>
    <mergeCell ref="B4:B6"/>
    <mergeCell ref="L4:L6"/>
    <mergeCell ref="O5:P5"/>
    <mergeCell ref="Q5:R5"/>
    <mergeCell ref="S5:T5"/>
    <mergeCell ref="D4:K6"/>
    <mergeCell ref="C4:C6"/>
    <mergeCell ref="Y5:Z5"/>
    <mergeCell ref="O4:Z4"/>
    <mergeCell ref="AA4:AA6"/>
    <mergeCell ref="A7:A11"/>
    <mergeCell ref="B7:B11"/>
    <mergeCell ref="A16:A35"/>
    <mergeCell ref="B16:B35"/>
    <mergeCell ref="N4:N6"/>
    <mergeCell ref="A43:A52"/>
    <mergeCell ref="B43:B52"/>
    <mergeCell ref="B36:B40"/>
    <mergeCell ref="A36:A40"/>
    <mergeCell ref="Y54:AA54"/>
    <mergeCell ref="C54:J54"/>
    <mergeCell ref="D64:I64"/>
    <mergeCell ref="O62:P62"/>
    <mergeCell ref="O59:P59"/>
    <mergeCell ref="O57:P57"/>
    <mergeCell ref="O55:P55"/>
    <mergeCell ref="O64:P64"/>
    <mergeCell ref="C61:J61"/>
    <mergeCell ref="C58:J58"/>
    <mergeCell ref="C56:J56"/>
    <mergeCell ref="C57:I57"/>
    <mergeCell ref="C59:I59"/>
    <mergeCell ref="C55:H55"/>
    <mergeCell ref="S55:T55"/>
    <mergeCell ref="C62:I62"/>
    <mergeCell ref="O54:P54"/>
    <mergeCell ref="Q54:R54"/>
    <mergeCell ref="S54:T54"/>
    <mergeCell ref="Q55:R55"/>
    <mergeCell ref="Q57:R57"/>
    <mergeCell ref="Q59:R59"/>
    <mergeCell ref="Q62:R62"/>
    <mergeCell ref="Q64:R64"/>
    <mergeCell ref="S64:T64"/>
    <mergeCell ref="S62:T62"/>
    <mergeCell ref="S59:T59"/>
    <mergeCell ref="S57:T57"/>
  </mergeCells>
  <pageMargins left="0.15748031496062992" right="0.19685039370078741" top="0.74803149606299213" bottom="0.74803149606299213" header="0.31496062992125984" footer="0.31496062992125984"/>
  <pageSetup paperSize="256" scale="4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2:I51"/>
  <sheetViews>
    <sheetView workbookViewId="0">
      <selection activeCell="D7" sqref="D7"/>
    </sheetView>
  </sheetViews>
  <sheetFormatPr defaultRowHeight="15" x14ac:dyDescent="0.25"/>
  <cols>
    <col min="1" max="1" width="5" customWidth="1"/>
    <col min="2" max="2" width="35.85546875" customWidth="1"/>
    <col min="3" max="3" width="22.42578125" customWidth="1"/>
    <col min="4" max="4" width="15.28515625" bestFit="1" customWidth="1"/>
    <col min="5" max="5" width="19" bestFit="1" customWidth="1"/>
    <col min="6" max="6" width="15.28515625" bestFit="1" customWidth="1"/>
    <col min="7" max="7" width="18" customWidth="1"/>
    <col min="8" max="8" width="15.28515625" bestFit="1" customWidth="1"/>
    <col min="9" max="9" width="22.5703125" customWidth="1"/>
  </cols>
  <sheetData>
    <row r="2" spans="1:9" ht="15.75" x14ac:dyDescent="0.25">
      <c r="A2" s="717" t="s">
        <v>14</v>
      </c>
      <c r="B2" s="717"/>
      <c r="C2" s="717"/>
      <c r="D2" s="717"/>
      <c r="E2" s="717"/>
      <c r="F2" s="717"/>
      <c r="G2" s="717"/>
      <c r="H2" s="717"/>
      <c r="I2" s="717"/>
    </row>
    <row r="3" spans="1:9" ht="15.75" thickBot="1" x14ac:dyDescent="0.3"/>
    <row r="4" spans="1:9" ht="30" customHeight="1" x14ac:dyDescent="0.25">
      <c r="A4" s="720" t="s">
        <v>23</v>
      </c>
      <c r="B4" s="716" t="s">
        <v>5</v>
      </c>
      <c r="C4" s="8" t="s">
        <v>15</v>
      </c>
      <c r="D4" s="716" t="s">
        <v>22</v>
      </c>
      <c r="E4" s="716"/>
      <c r="F4" s="716"/>
      <c r="G4" s="716"/>
      <c r="H4" s="716"/>
      <c r="I4" s="718" t="s">
        <v>21</v>
      </c>
    </row>
    <row r="5" spans="1:9" x14ac:dyDescent="0.25">
      <c r="A5" s="721"/>
      <c r="B5" s="722"/>
      <c r="C5" s="6" t="s">
        <v>16</v>
      </c>
      <c r="D5" s="6" t="s">
        <v>8</v>
      </c>
      <c r="E5" s="6" t="s">
        <v>17</v>
      </c>
      <c r="F5" s="6" t="s">
        <v>18</v>
      </c>
      <c r="G5" s="6" t="s">
        <v>19</v>
      </c>
      <c r="H5" s="6" t="s">
        <v>20</v>
      </c>
      <c r="I5" s="719"/>
    </row>
    <row r="6" spans="1:9" ht="15.75" thickBot="1" x14ac:dyDescent="0.3">
      <c r="A6" s="76" t="s">
        <v>24</v>
      </c>
      <c r="B6" s="77" t="s">
        <v>25</v>
      </c>
      <c r="C6" s="77" t="s">
        <v>26</v>
      </c>
      <c r="D6" s="77" t="s">
        <v>27</v>
      </c>
      <c r="E6" s="77" t="s">
        <v>28</v>
      </c>
      <c r="F6" s="77" t="s">
        <v>29</v>
      </c>
      <c r="G6" s="77" t="s">
        <v>30</v>
      </c>
      <c r="H6" s="77" t="s">
        <v>31</v>
      </c>
      <c r="I6" s="78" t="s">
        <v>32</v>
      </c>
    </row>
    <row r="7" spans="1:9" ht="30" x14ac:dyDescent="0.25">
      <c r="A7" s="103" t="s">
        <v>139</v>
      </c>
      <c r="B7" s="104" t="s">
        <v>60</v>
      </c>
      <c r="C7" s="105">
        <v>15882755567</v>
      </c>
      <c r="D7" s="106">
        <f>RANCANGAN!P7</f>
        <v>20563041650</v>
      </c>
      <c r="E7" s="106">
        <f>RANCANGAN!R7</f>
        <v>24483599725</v>
      </c>
      <c r="F7" s="107">
        <f>RANCANGAN!T7</f>
        <v>29279637599</v>
      </c>
      <c r="G7" s="107">
        <f>RANCANGAN!V7</f>
        <v>34315469315.415001</v>
      </c>
      <c r="H7" s="107">
        <f>RANCANGAN!X7</f>
        <v>40294751108.237053</v>
      </c>
      <c r="I7" s="101">
        <f>H7</f>
        <v>40294751108.237053</v>
      </c>
    </row>
    <row r="8" spans="1:9" ht="21.75" customHeight="1" x14ac:dyDescent="0.25">
      <c r="A8" s="83">
        <v>1</v>
      </c>
      <c r="B8" s="108" t="s">
        <v>110</v>
      </c>
      <c r="C8" s="86">
        <v>47285790</v>
      </c>
      <c r="D8" s="109">
        <f>RANCANGAN!P8</f>
        <v>94014800</v>
      </c>
      <c r="E8" s="109">
        <f>RANCANGAN!R8</f>
        <v>103416280</v>
      </c>
      <c r="F8" s="82">
        <f>RANCANGAN!T8</f>
        <v>113757908</v>
      </c>
      <c r="G8" s="82">
        <f>RANCANGAN!V8</f>
        <v>125133698.8</v>
      </c>
      <c r="H8" s="82">
        <f>RANCANGAN!X8</f>
        <v>137647068.68000001</v>
      </c>
      <c r="I8" s="100">
        <f t="shared" ref="I8:I42" si="0">H8</f>
        <v>137647068.68000001</v>
      </c>
    </row>
    <row r="9" spans="1:9" ht="21.75" customHeight="1" x14ac:dyDescent="0.25">
      <c r="A9" s="83">
        <v>2</v>
      </c>
      <c r="B9" s="110" t="s">
        <v>58</v>
      </c>
      <c r="C9" s="87">
        <v>318795000</v>
      </c>
      <c r="D9" s="109">
        <f>RANCANGAN!P9</f>
        <v>310653750</v>
      </c>
      <c r="E9" s="109">
        <f>RANCANGAN!R9</f>
        <v>341719125</v>
      </c>
      <c r="F9" s="82">
        <f>RANCANGAN!T9</f>
        <v>375891037.5</v>
      </c>
      <c r="G9" s="82">
        <f>RANCANGAN!V9</f>
        <v>413480141.25</v>
      </c>
      <c r="H9" s="82">
        <f>RANCANGAN!X9</f>
        <v>454828155.375</v>
      </c>
      <c r="I9" s="100">
        <f t="shared" si="0"/>
        <v>454828155.375</v>
      </c>
    </row>
    <row r="10" spans="1:9" ht="30" x14ac:dyDescent="0.25">
      <c r="A10" s="83">
        <v>3</v>
      </c>
      <c r="B10" s="108" t="s">
        <v>59</v>
      </c>
      <c r="C10" s="87">
        <v>448733200</v>
      </c>
      <c r="D10" s="109">
        <f>RANCANGAN!P10</f>
        <v>465909400</v>
      </c>
      <c r="E10" s="109">
        <f>RANCANGAN!R10</f>
        <v>512500340</v>
      </c>
      <c r="F10" s="82">
        <f>RANCANGAN!T10</f>
        <v>563750374</v>
      </c>
      <c r="G10" s="82">
        <f>RANCANGAN!V10</f>
        <v>620125411.39999998</v>
      </c>
      <c r="H10" s="82">
        <f>RANCANGAN!X10</f>
        <v>682137952.53999996</v>
      </c>
      <c r="I10" s="100">
        <f t="shared" si="0"/>
        <v>682137952.53999996</v>
      </c>
    </row>
    <row r="11" spans="1:9" ht="20.25" customHeight="1" x14ac:dyDescent="0.25">
      <c r="A11" s="97">
        <v>4</v>
      </c>
      <c r="B11" s="111" t="s">
        <v>130</v>
      </c>
      <c r="C11" s="98" t="s">
        <v>144</v>
      </c>
      <c r="D11" s="112">
        <f>RANCANGAN!P11</f>
        <v>76755000</v>
      </c>
      <c r="E11" s="112">
        <f>RANCANGAN!R11</f>
        <v>78290100</v>
      </c>
      <c r="F11" s="99">
        <f>RANCANGAN!T11</f>
        <v>79855902</v>
      </c>
      <c r="G11" s="99">
        <f>RANCANGAN!V11</f>
        <v>81453020.040000007</v>
      </c>
      <c r="H11" s="99">
        <f>RANCANGAN!X11</f>
        <v>83082080.440800011</v>
      </c>
      <c r="I11" s="102">
        <f t="shared" si="0"/>
        <v>83082080.440800011</v>
      </c>
    </row>
    <row r="12" spans="1:9" ht="30" x14ac:dyDescent="0.25">
      <c r="A12" s="113" t="s">
        <v>139</v>
      </c>
      <c r="B12" s="114" t="s">
        <v>60</v>
      </c>
      <c r="C12" s="115">
        <v>15882755567</v>
      </c>
      <c r="D12" s="86">
        <f>RANCANGAN!P16</f>
        <v>20563041650</v>
      </c>
      <c r="E12" s="86">
        <f>RANCANGAN!R16</f>
        <v>24483599725</v>
      </c>
      <c r="F12" s="87">
        <f>RANCANGAN!T16</f>
        <v>29279637599</v>
      </c>
      <c r="G12" s="87">
        <f>RANCANGAN!V16</f>
        <v>34315469315.415001</v>
      </c>
      <c r="H12" s="87">
        <f>RANCANGAN!X16</f>
        <v>40294751108.237053</v>
      </c>
      <c r="I12" s="100">
        <f t="shared" si="0"/>
        <v>40294751108.237053</v>
      </c>
    </row>
    <row r="13" spans="1:9" ht="36.75" customHeight="1" x14ac:dyDescent="0.25">
      <c r="A13" s="83">
        <v>5</v>
      </c>
      <c r="B13" s="116" t="s">
        <v>61</v>
      </c>
      <c r="C13" s="87">
        <v>4058062539</v>
      </c>
      <c r="D13" s="86">
        <f>RANCANGAN!P17</f>
        <v>5053258600</v>
      </c>
      <c r="E13" s="86">
        <f>RANCANGAN!R17</f>
        <v>6569236180</v>
      </c>
      <c r="F13" s="87">
        <f>RANCANGAN!T17</f>
        <v>8540007034</v>
      </c>
      <c r="G13" s="87">
        <f>RANCANGAN!V17</f>
        <v>10248008440.799999</v>
      </c>
      <c r="H13" s="87">
        <f>RANCANGAN!X17</f>
        <v>12297610128.959999</v>
      </c>
      <c r="I13" s="100">
        <f t="shared" si="0"/>
        <v>12297610128.959999</v>
      </c>
    </row>
    <row r="14" spans="1:9" ht="30" x14ac:dyDescent="0.25">
      <c r="A14" s="83">
        <v>6</v>
      </c>
      <c r="B14" s="108" t="s">
        <v>62</v>
      </c>
      <c r="C14" s="87">
        <v>419257500</v>
      </c>
      <c r="D14" s="86">
        <f>RANCANGAN!P20</f>
        <v>526526000</v>
      </c>
      <c r="E14" s="86">
        <f>RANCANGAN!R20</f>
        <v>684483800</v>
      </c>
      <c r="F14" s="87">
        <f>RANCANGAN!T20</f>
        <v>889828940</v>
      </c>
      <c r="G14" s="87">
        <f>RANCANGAN!V20</f>
        <v>1156777622</v>
      </c>
      <c r="H14" s="87">
        <f>RANCANGAN!X20</f>
        <v>1503810908.5999999</v>
      </c>
      <c r="I14" s="100">
        <f t="shared" si="0"/>
        <v>1503810908.5999999</v>
      </c>
    </row>
    <row r="15" spans="1:9" ht="30" x14ac:dyDescent="0.25">
      <c r="A15" s="83">
        <v>7</v>
      </c>
      <c r="B15" s="117" t="s">
        <v>63</v>
      </c>
      <c r="C15" s="86">
        <v>742219203</v>
      </c>
      <c r="D15" s="86">
        <f>RANCANGAN!P21</f>
        <v>877330300</v>
      </c>
      <c r="E15" s="86">
        <f>RANCANGAN!R21</f>
        <v>965063330</v>
      </c>
      <c r="F15" s="87">
        <f>RANCANGAN!T21</f>
        <v>1061569663</v>
      </c>
      <c r="G15" s="87">
        <f>RANCANGAN!V21</f>
        <v>1167726629.3</v>
      </c>
      <c r="H15" s="87">
        <f>RANCANGAN!X21</f>
        <v>1284499292.23</v>
      </c>
      <c r="I15" s="100">
        <f t="shared" si="0"/>
        <v>1284499292.23</v>
      </c>
    </row>
    <row r="16" spans="1:9" ht="19.5" customHeight="1" x14ac:dyDescent="0.25">
      <c r="A16" s="83">
        <v>8</v>
      </c>
      <c r="B16" s="118" t="s">
        <v>64</v>
      </c>
      <c r="C16" s="87">
        <v>1704057630</v>
      </c>
      <c r="D16" s="86">
        <f>RANCANGAN!P23</f>
        <v>1200425000</v>
      </c>
      <c r="E16" s="86">
        <f>RANCANGAN!R23</f>
        <v>1500531250</v>
      </c>
      <c r="F16" s="87">
        <f>RANCANGAN!T23</f>
        <v>1875664062.5</v>
      </c>
      <c r="G16" s="87">
        <f>RANCANGAN!V23</f>
        <v>2344580078.125</v>
      </c>
      <c r="H16" s="87">
        <f>RANCANGAN!X23</f>
        <v>2930725097.65625</v>
      </c>
      <c r="I16" s="100">
        <f t="shared" si="0"/>
        <v>2930725097.65625</v>
      </c>
    </row>
    <row r="17" spans="1:9" ht="30" x14ac:dyDescent="0.25">
      <c r="A17" s="113" t="s">
        <v>140</v>
      </c>
      <c r="B17" s="119" t="s">
        <v>121</v>
      </c>
      <c r="C17" s="120">
        <v>10222699406</v>
      </c>
      <c r="D17" s="86">
        <f>RANCANGAN!P25</f>
        <v>11051386970</v>
      </c>
      <c r="E17" s="86">
        <f>RANCANGAN!R25</f>
        <v>12563926363.5</v>
      </c>
      <c r="F17" s="87">
        <f>RANCANGAN!T25</f>
        <v>14316980000.825001</v>
      </c>
      <c r="G17" s="87">
        <f>RANCANGAN!V25</f>
        <v>16356433412.028749</v>
      </c>
      <c r="H17" s="87">
        <f>RANCANGAN!X25</f>
        <v>18738569314.021061</v>
      </c>
      <c r="I17" s="100">
        <f t="shared" si="0"/>
        <v>18738569314.021061</v>
      </c>
    </row>
    <row r="18" spans="1:9" ht="30" x14ac:dyDescent="0.25">
      <c r="A18" s="83">
        <v>1</v>
      </c>
      <c r="B18" s="121" t="s">
        <v>72</v>
      </c>
      <c r="C18" s="86">
        <v>838670500</v>
      </c>
      <c r="D18" s="86">
        <f>RANCANGAN!P26</f>
        <v>833096000</v>
      </c>
      <c r="E18" s="86">
        <f>RANCANGAN!R26</f>
        <v>916405600</v>
      </c>
      <c r="F18" s="87">
        <f>RANCANGAN!T26</f>
        <v>1008046160</v>
      </c>
      <c r="G18" s="87">
        <f>RANCANGAN!V26</f>
        <v>1108850776</v>
      </c>
      <c r="H18" s="87">
        <f>RANCANGAN!X26</f>
        <v>1219735853.5999999</v>
      </c>
      <c r="I18" s="100">
        <f t="shared" si="0"/>
        <v>1219735853.5999999</v>
      </c>
    </row>
    <row r="19" spans="1:9" ht="30" x14ac:dyDescent="0.25">
      <c r="A19" s="83">
        <v>2</v>
      </c>
      <c r="B19" s="121" t="s">
        <v>73</v>
      </c>
      <c r="C19" s="87">
        <v>667338000</v>
      </c>
      <c r="D19" s="86">
        <f>RANCANGAN!P27</f>
        <v>807216080</v>
      </c>
      <c r="E19" s="86">
        <f>RANCANGAN!R27</f>
        <v>887937688</v>
      </c>
      <c r="F19" s="87">
        <f>RANCANGAN!T27</f>
        <v>976731456.79999995</v>
      </c>
      <c r="G19" s="87">
        <f>RANCANGAN!V27</f>
        <v>1074404602.48</v>
      </c>
      <c r="H19" s="87">
        <f>RANCANGAN!X27</f>
        <v>1181845062.7279999</v>
      </c>
      <c r="I19" s="100">
        <f t="shared" si="0"/>
        <v>1181845062.7279999</v>
      </c>
    </row>
    <row r="20" spans="1:9" ht="39" customHeight="1" x14ac:dyDescent="0.25">
      <c r="A20" s="83">
        <v>3</v>
      </c>
      <c r="B20" s="116" t="s">
        <v>74</v>
      </c>
      <c r="C20" s="87">
        <v>4670113100</v>
      </c>
      <c r="D20" s="86">
        <f>RANCANGAN!P28</f>
        <v>4394653930</v>
      </c>
      <c r="E20" s="86">
        <f>RANCANGAN!R28</f>
        <v>5053852019.5</v>
      </c>
      <c r="F20" s="87">
        <f>RANCANGAN!T28</f>
        <v>5811929822.4250002</v>
      </c>
      <c r="G20" s="87">
        <f>RANCANGAN!V28</f>
        <v>6683719295.7887497</v>
      </c>
      <c r="H20" s="87">
        <f>RANCANGAN!X28</f>
        <v>7686277190.1570625</v>
      </c>
      <c r="I20" s="100">
        <f t="shared" si="0"/>
        <v>7686277190.1570625</v>
      </c>
    </row>
    <row r="21" spans="1:9" ht="45.75" thickBot="1" x14ac:dyDescent="0.3">
      <c r="A21" s="144" t="s">
        <v>141</v>
      </c>
      <c r="B21" s="145" t="s">
        <v>80</v>
      </c>
      <c r="C21" s="146">
        <v>5358622119</v>
      </c>
      <c r="D21" s="136">
        <f>RANCANGAN!P31</f>
        <v>7548684000</v>
      </c>
      <c r="E21" s="136">
        <f>RANCANGAN!R31</f>
        <v>8303552400</v>
      </c>
      <c r="F21" s="137">
        <f>RANCANGAN!T31</f>
        <v>9133907640</v>
      </c>
      <c r="G21" s="137">
        <f>RANCANGAN!V31</f>
        <v>10047298404</v>
      </c>
      <c r="H21" s="137">
        <f>RANCANGAN!X31</f>
        <v>11052028244.4</v>
      </c>
      <c r="I21" s="138">
        <f t="shared" si="0"/>
        <v>11052028244.4</v>
      </c>
    </row>
    <row r="22" spans="1:9" ht="75" x14ac:dyDescent="0.25">
      <c r="A22" s="147">
        <v>1</v>
      </c>
      <c r="B22" s="148" t="s">
        <v>134</v>
      </c>
      <c r="C22" s="143">
        <v>710143250</v>
      </c>
      <c r="D22" s="142">
        <f>RANCANGAN!P32</f>
        <v>625108000</v>
      </c>
      <c r="E22" s="142">
        <f>RANCANGAN!R32</f>
        <v>687618800</v>
      </c>
      <c r="F22" s="143">
        <f>RANCANGAN!T32</f>
        <v>756380680</v>
      </c>
      <c r="G22" s="143">
        <f>RANCANGAN!V32</f>
        <v>832018748</v>
      </c>
      <c r="H22" s="143">
        <f>RANCANGAN!X32</f>
        <v>915220622.79999995</v>
      </c>
      <c r="I22" s="101">
        <f t="shared" si="0"/>
        <v>915220622.79999995</v>
      </c>
    </row>
    <row r="23" spans="1:9" ht="60" x14ac:dyDescent="0.25">
      <c r="A23" s="83">
        <v>2</v>
      </c>
      <c r="B23" s="121" t="s">
        <v>135</v>
      </c>
      <c r="C23" s="87">
        <v>448502800</v>
      </c>
      <c r="D23" s="86">
        <f>RANCANGAN!P33</f>
        <v>858308000</v>
      </c>
      <c r="E23" s="86">
        <f>RANCANGAN!R33</f>
        <v>944138800</v>
      </c>
      <c r="F23" s="87">
        <f>RANCANGAN!T33</f>
        <v>1038552680</v>
      </c>
      <c r="G23" s="87">
        <f>RANCANGAN!V33</f>
        <v>1142407948</v>
      </c>
      <c r="H23" s="87">
        <f>RANCANGAN!X33</f>
        <v>1256648742.8</v>
      </c>
      <c r="I23" s="100">
        <f t="shared" si="0"/>
        <v>1256648742.8</v>
      </c>
    </row>
    <row r="24" spans="1:9" ht="45" x14ac:dyDescent="0.25">
      <c r="A24" s="83">
        <v>3</v>
      </c>
      <c r="B24" s="121" t="s">
        <v>138</v>
      </c>
      <c r="C24" s="87">
        <v>974089646</v>
      </c>
      <c r="D24" s="86">
        <f>RANCANGAN!P34</f>
        <v>1359534000</v>
      </c>
      <c r="E24" s="86">
        <f>RANCANGAN!R34</f>
        <v>1495487400</v>
      </c>
      <c r="F24" s="87">
        <f>RANCANGAN!T34</f>
        <v>1645036140</v>
      </c>
      <c r="G24" s="87">
        <f>RANCANGAN!V34</f>
        <v>1809539754</v>
      </c>
      <c r="H24" s="87">
        <f>RANCANGAN!X34</f>
        <v>1990493729.4000001</v>
      </c>
      <c r="I24" s="100">
        <f t="shared" si="0"/>
        <v>1990493729.4000001</v>
      </c>
    </row>
    <row r="25" spans="1:9" ht="30" x14ac:dyDescent="0.25">
      <c r="A25" s="83">
        <v>4</v>
      </c>
      <c r="B25" s="108" t="s">
        <v>136</v>
      </c>
      <c r="C25" s="87">
        <v>3225886423</v>
      </c>
      <c r="D25" s="86">
        <f>RANCANGAN!P35</f>
        <v>4705734000</v>
      </c>
      <c r="E25" s="86">
        <f>RANCANGAN!R35</f>
        <v>5176307400</v>
      </c>
      <c r="F25" s="87">
        <f>RANCANGAN!T35</f>
        <v>5693938140</v>
      </c>
      <c r="G25" s="87">
        <f>RANCANGAN!V35</f>
        <v>6263331954</v>
      </c>
      <c r="H25" s="87">
        <f>RANCANGAN!X35</f>
        <v>6889665149.3999996</v>
      </c>
      <c r="I25" s="100">
        <f t="shared" si="0"/>
        <v>6889665149.3999996</v>
      </c>
    </row>
    <row r="26" spans="1:9" ht="30" x14ac:dyDescent="0.25">
      <c r="A26" s="113" t="s">
        <v>139</v>
      </c>
      <c r="B26" s="114" t="s">
        <v>60</v>
      </c>
      <c r="C26" s="12"/>
      <c r="D26" s="86">
        <f>RANCANGAN!P36</f>
        <v>20563041650</v>
      </c>
      <c r="E26" s="86">
        <f>RANCANGAN!R36</f>
        <v>24483599725</v>
      </c>
      <c r="F26" s="87">
        <f>RANCANGAN!T36</f>
        <v>29279637599</v>
      </c>
      <c r="G26" s="87">
        <f>RANCANGAN!V36</f>
        <v>34315469315.415001</v>
      </c>
      <c r="H26" s="87">
        <f>RANCANGAN!X36</f>
        <v>40294751108.237053</v>
      </c>
      <c r="I26" s="100">
        <f t="shared" si="0"/>
        <v>40294751108.237053</v>
      </c>
    </row>
    <row r="27" spans="1:9" ht="24" customHeight="1" x14ac:dyDescent="0.25">
      <c r="A27" s="83">
        <v>9</v>
      </c>
      <c r="B27" s="122" t="s">
        <v>91</v>
      </c>
      <c r="C27" s="86">
        <v>2016741000</v>
      </c>
      <c r="D27" s="86">
        <f>RANCANGAN!P37</f>
        <v>3073204800</v>
      </c>
      <c r="E27" s="86">
        <f>RANCANGAN!R37</f>
        <v>3534185520</v>
      </c>
      <c r="F27" s="87">
        <f>RANCANGAN!T37</f>
        <v>4064313348</v>
      </c>
      <c r="G27" s="87">
        <f>RANCANGAN!V37</f>
        <v>4673960350.1999998</v>
      </c>
      <c r="H27" s="87">
        <f>RANCANGAN!X37</f>
        <v>5375054402.7299995</v>
      </c>
      <c r="I27" s="100">
        <f t="shared" si="0"/>
        <v>5375054402.7299995</v>
      </c>
    </row>
    <row r="28" spans="1:9" ht="30" x14ac:dyDescent="0.25">
      <c r="A28" s="83">
        <v>10</v>
      </c>
      <c r="B28" s="121" t="s">
        <v>92</v>
      </c>
      <c r="C28" s="86">
        <v>2616650525</v>
      </c>
      <c r="D28" s="86">
        <f>RANCANGAN!P38</f>
        <v>3517548000</v>
      </c>
      <c r="E28" s="86">
        <f>RANCANGAN!R38</f>
        <v>4221057600</v>
      </c>
      <c r="F28" s="87">
        <f>RANCANGAN!T38</f>
        <v>5065269120</v>
      </c>
      <c r="G28" s="87">
        <f>RANCANGAN!V38</f>
        <v>6078322944</v>
      </c>
      <c r="H28" s="87">
        <f>RANCANGAN!X38</f>
        <v>7293987532.8000002</v>
      </c>
      <c r="I28" s="100">
        <f t="shared" si="0"/>
        <v>7293987532.8000002</v>
      </c>
    </row>
    <row r="29" spans="1:9" ht="30" x14ac:dyDescent="0.25">
      <c r="A29" s="83">
        <v>11</v>
      </c>
      <c r="B29" s="121" t="s">
        <v>93</v>
      </c>
      <c r="C29" s="87">
        <v>1726738050</v>
      </c>
      <c r="D29" s="86">
        <f>RANCANGAN!P39</f>
        <v>1684034000</v>
      </c>
      <c r="E29" s="86">
        <f>RANCANGAN!R39</f>
        <v>1852437400</v>
      </c>
      <c r="F29" s="87">
        <f>RANCANGAN!T39</f>
        <v>2037681140</v>
      </c>
      <c r="G29" s="87">
        <f>RANCANGAN!V39</f>
        <v>2241449254</v>
      </c>
      <c r="H29" s="87">
        <f>RANCANGAN!X39</f>
        <v>2465594179.4000001</v>
      </c>
      <c r="I29" s="100">
        <f t="shared" si="0"/>
        <v>2465594179.4000001</v>
      </c>
    </row>
    <row r="30" spans="1:9" ht="45" x14ac:dyDescent="0.25">
      <c r="A30" s="113" t="s">
        <v>142</v>
      </c>
      <c r="B30" s="123" t="s">
        <v>128</v>
      </c>
      <c r="C30" s="115">
        <v>230463200</v>
      </c>
      <c r="D30" s="86">
        <f>RANCANGAN!P40</f>
        <v>656323395</v>
      </c>
      <c r="E30" s="86">
        <f>RANCANGAN!R40</f>
        <v>689139564.75</v>
      </c>
      <c r="F30" s="87">
        <f>RANCANGAN!T40</f>
        <v>723596542.98749995</v>
      </c>
      <c r="G30" s="87">
        <f>RANCANGAN!V40</f>
        <v>759776370.13687503</v>
      </c>
      <c r="H30" s="87">
        <f>RANCANGAN!X40</f>
        <v>797765188.64371872</v>
      </c>
      <c r="I30" s="100">
        <f t="shared" si="0"/>
        <v>797765188.64371872</v>
      </c>
    </row>
    <row r="31" spans="1:9" ht="30" x14ac:dyDescent="0.25">
      <c r="A31" s="83">
        <v>1</v>
      </c>
      <c r="B31" s="121" t="s">
        <v>89</v>
      </c>
      <c r="C31" s="86">
        <v>230463200</v>
      </c>
      <c r="D31" s="86">
        <f>RANCANGAN!P41</f>
        <v>309750000</v>
      </c>
      <c r="E31" s="86">
        <f>RANCANGAN!R41</f>
        <v>325237500</v>
      </c>
      <c r="F31" s="87">
        <f>RANCANGAN!T41</f>
        <v>341499375</v>
      </c>
      <c r="G31" s="87">
        <f>RANCANGAN!V41</f>
        <v>358574343.75</v>
      </c>
      <c r="H31" s="87">
        <f>RANCANGAN!X41</f>
        <v>376503060.9375</v>
      </c>
      <c r="I31" s="100">
        <f t="shared" si="0"/>
        <v>376503060.9375</v>
      </c>
    </row>
    <row r="32" spans="1:9" ht="30" x14ac:dyDescent="0.25">
      <c r="A32" s="113" t="s">
        <v>139</v>
      </c>
      <c r="B32" s="114" t="s">
        <v>60</v>
      </c>
      <c r="C32" s="115">
        <v>15882755567</v>
      </c>
      <c r="D32" s="86">
        <f>RANCANGAN!P43</f>
        <v>20563041650</v>
      </c>
      <c r="E32" s="86">
        <f>RANCANGAN!R43</f>
        <v>24483599725</v>
      </c>
      <c r="F32" s="87">
        <f>RANCANGAN!T43</f>
        <v>29279637599</v>
      </c>
      <c r="G32" s="87">
        <f>RANCANGAN!V43</f>
        <v>34315469315.415001</v>
      </c>
      <c r="H32" s="87">
        <f>RANCANGAN!X43</f>
        <v>40294751108.237053</v>
      </c>
      <c r="I32" s="100">
        <f t="shared" si="0"/>
        <v>40294751108.237053</v>
      </c>
    </row>
    <row r="33" spans="1:9" ht="30" x14ac:dyDescent="0.25">
      <c r="A33" s="83">
        <v>12</v>
      </c>
      <c r="B33" s="121" t="s">
        <v>99</v>
      </c>
      <c r="C33" s="87">
        <v>985451000</v>
      </c>
      <c r="D33" s="86">
        <f>RANCANGAN!P44</f>
        <v>1379172000</v>
      </c>
      <c r="E33" s="86">
        <f>RANCANGAN!R44</f>
        <v>1586047800</v>
      </c>
      <c r="F33" s="87">
        <f>RANCANGAN!T44</f>
        <v>1823954970</v>
      </c>
      <c r="G33" s="87">
        <f>RANCANGAN!V44</f>
        <v>2097548215.5</v>
      </c>
      <c r="H33" s="87">
        <f>RANCANGAN!X44</f>
        <v>2412180447.8249998</v>
      </c>
      <c r="I33" s="100">
        <f t="shared" si="0"/>
        <v>2412180447.8249998</v>
      </c>
    </row>
    <row r="34" spans="1:9" ht="45" x14ac:dyDescent="0.25">
      <c r="A34" s="83">
        <v>13</v>
      </c>
      <c r="B34" s="121" t="s">
        <v>100</v>
      </c>
      <c r="C34" s="87">
        <v>798764130</v>
      </c>
      <c r="D34" s="86">
        <f>RANCANGAN!P45</f>
        <v>804210000</v>
      </c>
      <c r="E34" s="86">
        <f>RANCANGAN!R45</f>
        <v>884631000</v>
      </c>
      <c r="F34" s="87">
        <f>RANCANGAN!T45</f>
        <v>973094100</v>
      </c>
      <c r="G34" s="87">
        <f>RANCANGAN!V45</f>
        <v>1070403510</v>
      </c>
      <c r="H34" s="87">
        <f>RANCANGAN!X45</f>
        <v>1177443861</v>
      </c>
      <c r="I34" s="100">
        <f t="shared" si="0"/>
        <v>1177443861</v>
      </c>
    </row>
    <row r="35" spans="1:9" ht="30" x14ac:dyDescent="0.25">
      <c r="A35" s="113" t="s">
        <v>140</v>
      </c>
      <c r="B35" s="119" t="s">
        <v>121</v>
      </c>
      <c r="C35" s="120">
        <v>10222699406</v>
      </c>
      <c r="D35" s="86">
        <f>RANCANGAN!P46</f>
        <v>11051386970</v>
      </c>
      <c r="E35" s="86">
        <f>RANCANGAN!R46</f>
        <v>12563926363.5</v>
      </c>
      <c r="F35" s="87">
        <f>RANCANGAN!T46</f>
        <v>14316980000.825001</v>
      </c>
      <c r="G35" s="87">
        <f>RANCANGAN!V46</f>
        <v>16356433412.028749</v>
      </c>
      <c r="H35" s="87">
        <f>RANCANGAN!X46</f>
        <v>18738569314.021061</v>
      </c>
      <c r="I35" s="100">
        <f t="shared" si="0"/>
        <v>18738569314.021061</v>
      </c>
    </row>
    <row r="36" spans="1:9" ht="30.75" thickBot="1" x14ac:dyDescent="0.3">
      <c r="A36" s="133">
        <v>4</v>
      </c>
      <c r="B36" s="134" t="s">
        <v>122</v>
      </c>
      <c r="C36" s="135">
        <v>1948750000</v>
      </c>
      <c r="D36" s="136">
        <f>RANCANGAN!P47</f>
        <v>740300000</v>
      </c>
      <c r="E36" s="136">
        <f>RANCANGAN!R47</f>
        <v>814330000</v>
      </c>
      <c r="F36" s="137">
        <f>RANCANGAN!T47</f>
        <v>895763000</v>
      </c>
      <c r="G36" s="137">
        <f>RANCANGAN!V47</f>
        <v>985339300</v>
      </c>
      <c r="H36" s="137">
        <f>RANCANGAN!X47</f>
        <v>1083873230</v>
      </c>
      <c r="I36" s="138">
        <f t="shared" si="0"/>
        <v>1083873230</v>
      </c>
    </row>
    <row r="37" spans="1:9" ht="30" x14ac:dyDescent="0.25">
      <c r="A37" s="139">
        <v>5</v>
      </c>
      <c r="B37" s="140" t="s">
        <v>123</v>
      </c>
      <c r="C37" s="141">
        <v>577832000</v>
      </c>
      <c r="D37" s="142">
        <f>RANCANGAN!P49</f>
        <v>1732170000</v>
      </c>
      <c r="E37" s="142">
        <f>RANCANGAN!R49</f>
        <v>1905387000</v>
      </c>
      <c r="F37" s="143">
        <f>RANCANGAN!T49</f>
        <v>2095925700</v>
      </c>
      <c r="G37" s="143">
        <f>RANCANGAN!V49</f>
        <v>2305518270</v>
      </c>
      <c r="H37" s="143">
        <f>RANCANGAN!X49</f>
        <v>2536070097</v>
      </c>
      <c r="I37" s="101">
        <f t="shared" si="0"/>
        <v>2536070097</v>
      </c>
    </row>
    <row r="38" spans="1:9" ht="30" x14ac:dyDescent="0.25">
      <c r="A38" s="124">
        <v>6</v>
      </c>
      <c r="B38" s="121" t="s">
        <v>124</v>
      </c>
      <c r="C38" s="125">
        <v>577026000</v>
      </c>
      <c r="D38" s="86">
        <f>RANCANGAN!P50</f>
        <v>938340000</v>
      </c>
      <c r="E38" s="86">
        <f>RANCANGAN!R50</f>
        <v>1219842000</v>
      </c>
      <c r="F38" s="87">
        <f>RANCANGAN!T50</f>
        <v>1585794600</v>
      </c>
      <c r="G38" s="87">
        <f>RANCANGAN!V50</f>
        <v>2061532980</v>
      </c>
      <c r="H38" s="87">
        <f>RANCANGAN!X50</f>
        <v>2679992874</v>
      </c>
      <c r="I38" s="100">
        <f t="shared" si="0"/>
        <v>2679992874</v>
      </c>
    </row>
    <row r="39" spans="1:9" ht="30" x14ac:dyDescent="0.25">
      <c r="A39" s="124">
        <v>7</v>
      </c>
      <c r="B39" s="121" t="s">
        <v>125</v>
      </c>
      <c r="C39" s="125">
        <v>942969806</v>
      </c>
      <c r="D39" s="86">
        <f>RANCANGAN!P51</f>
        <v>1080610960</v>
      </c>
      <c r="E39" s="86">
        <f>RANCANGAN!R51</f>
        <v>1188672056</v>
      </c>
      <c r="F39" s="87">
        <f>RANCANGAN!T51</f>
        <v>1307539261.5999999</v>
      </c>
      <c r="G39" s="87">
        <f>RANCANGAN!V51</f>
        <v>1438293187.76</v>
      </c>
      <c r="H39" s="87">
        <f>RANCANGAN!X51</f>
        <v>1582122506.536</v>
      </c>
      <c r="I39" s="100">
        <f t="shared" si="0"/>
        <v>1582122506.536</v>
      </c>
    </row>
    <row r="40" spans="1:9" ht="21" customHeight="1" x14ac:dyDescent="0.25">
      <c r="A40" s="124">
        <v>8</v>
      </c>
      <c r="B40" s="126" t="s">
        <v>126</v>
      </c>
      <c r="C40" s="87" t="s">
        <v>144</v>
      </c>
      <c r="D40" s="86">
        <f>RANCANGAN!P52</f>
        <v>525000000</v>
      </c>
      <c r="E40" s="86">
        <f>RANCANGAN!R52</f>
        <v>577500000</v>
      </c>
      <c r="F40" s="87">
        <f>RANCANGAN!T52</f>
        <v>635250000</v>
      </c>
      <c r="G40" s="87">
        <f>RANCANGAN!V52</f>
        <v>698775000</v>
      </c>
      <c r="H40" s="87">
        <f>RANCANGAN!X52</f>
        <v>768652500</v>
      </c>
      <c r="I40" s="100">
        <f t="shared" si="0"/>
        <v>768652500</v>
      </c>
    </row>
    <row r="41" spans="1:9" ht="45" x14ac:dyDescent="0.25">
      <c r="A41" s="113" t="s">
        <v>143</v>
      </c>
      <c r="B41" s="114" t="s">
        <v>109</v>
      </c>
      <c r="C41" s="127">
        <v>0</v>
      </c>
      <c r="D41" s="109" t="e">
        <f>RANCANGAN!#REF!</f>
        <v>#REF!</v>
      </c>
      <c r="E41" s="109" t="e">
        <f>RANCANGAN!#REF!</f>
        <v>#REF!</v>
      </c>
      <c r="F41" s="82" t="e">
        <f>RANCANGAN!#REF!</f>
        <v>#REF!</v>
      </c>
      <c r="G41" s="82" t="e">
        <f>RANCANGAN!#REF!</f>
        <v>#REF!</v>
      </c>
      <c r="H41" s="82" t="e">
        <f>RANCANGAN!#REF!</f>
        <v>#REF!</v>
      </c>
      <c r="I41" s="95" t="e">
        <f t="shared" si="0"/>
        <v>#REF!</v>
      </c>
    </row>
    <row r="42" spans="1:9" ht="19.5" customHeight="1" thickBot="1" x14ac:dyDescent="0.3">
      <c r="A42" s="84">
        <v>1</v>
      </c>
      <c r="B42" s="81" t="s">
        <v>108</v>
      </c>
      <c r="C42" s="17">
        <v>0</v>
      </c>
      <c r="D42" s="128" t="e">
        <f>RANCANGAN!#REF!</f>
        <v>#REF!</v>
      </c>
      <c r="E42" s="128" t="e">
        <f>RANCANGAN!#REF!</f>
        <v>#REF!</v>
      </c>
      <c r="F42" s="129" t="e">
        <f>RANCANGAN!#REF!</f>
        <v>#REF!</v>
      </c>
      <c r="G42" s="129" t="e">
        <f>RANCANGAN!#REF!</f>
        <v>#REF!</v>
      </c>
      <c r="H42" s="129" t="e">
        <f>RANCANGAN!#REF!</f>
        <v>#REF!</v>
      </c>
      <c r="I42" s="96" t="e">
        <f t="shared" si="0"/>
        <v>#REF!</v>
      </c>
    </row>
    <row r="44" spans="1:9" ht="15.75" x14ac:dyDescent="0.25">
      <c r="B44" s="9" t="s">
        <v>33</v>
      </c>
      <c r="G44" s="715" t="s">
        <v>35</v>
      </c>
      <c r="H44" s="715"/>
    </row>
    <row r="45" spans="1:9" ht="15.75" x14ac:dyDescent="0.25">
      <c r="B45" t="s">
        <v>34</v>
      </c>
      <c r="G45" s="130"/>
      <c r="H45" s="130"/>
    </row>
    <row r="46" spans="1:9" ht="15.75" x14ac:dyDescent="0.25">
      <c r="G46" s="130" t="s">
        <v>36</v>
      </c>
      <c r="H46" s="130"/>
    </row>
    <row r="47" spans="1:9" ht="15.75" x14ac:dyDescent="0.25">
      <c r="G47" s="130"/>
      <c r="H47" s="130"/>
    </row>
    <row r="48" spans="1:9" ht="15.75" x14ac:dyDescent="0.25">
      <c r="G48" s="130"/>
      <c r="H48" s="130"/>
    </row>
    <row r="49" spans="7:8" ht="15.75" x14ac:dyDescent="0.25">
      <c r="G49" s="131" t="s">
        <v>145</v>
      </c>
      <c r="H49" s="130"/>
    </row>
    <row r="50" spans="7:8" ht="15.75" x14ac:dyDescent="0.25">
      <c r="G50" s="132" t="s">
        <v>146</v>
      </c>
      <c r="H50" s="130"/>
    </row>
    <row r="51" spans="7:8" ht="15.75" x14ac:dyDescent="0.25">
      <c r="G51" s="132" t="s">
        <v>147</v>
      </c>
      <c r="H51" s="130"/>
    </row>
  </sheetData>
  <mergeCells count="6">
    <mergeCell ref="G44:H44"/>
    <mergeCell ref="D4:H4"/>
    <mergeCell ref="A2:I2"/>
    <mergeCell ref="I4:I5"/>
    <mergeCell ref="A4:A5"/>
    <mergeCell ref="B4:B5"/>
  </mergeCells>
  <pageMargins left="0.39370078740157483" right="0.39370078740157483" top="0.74803149606299213" bottom="0.74803149606299213" header="0.31496062992125984" footer="0.31496062992125984"/>
  <pageSetup paperSize="256" scale="90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P57"/>
  <sheetViews>
    <sheetView topLeftCell="D25" zoomScale="130" zoomScaleNormal="130" workbookViewId="0">
      <selection activeCell="L29" sqref="L29"/>
    </sheetView>
  </sheetViews>
  <sheetFormatPr defaultRowHeight="15" x14ac:dyDescent="0.25"/>
  <cols>
    <col min="1" max="1" width="19.7109375" style="304" customWidth="1"/>
    <col min="2" max="2" width="20.85546875" style="304" customWidth="1"/>
    <col min="3" max="3" width="24.85546875" style="304" customWidth="1"/>
    <col min="4" max="9" width="3.140625" style="304" customWidth="1"/>
    <col min="10" max="10" width="3.7109375" style="304" bestFit="1" customWidth="1"/>
    <col min="11" max="11" width="29" style="304" bestFit="1" customWidth="1"/>
    <col min="12" max="12" width="31.42578125" style="304" customWidth="1"/>
    <col min="13" max="13" width="12.42578125" style="304" customWidth="1"/>
    <col min="14" max="14" width="11.7109375" style="304" customWidth="1"/>
    <col min="15" max="16384" width="9.140625" style="304"/>
  </cols>
  <sheetData>
    <row r="1" spans="1:15" ht="15" customHeight="1" x14ac:dyDescent="0.25">
      <c r="A1" s="759"/>
      <c r="B1" s="759"/>
      <c r="C1" s="759"/>
      <c r="D1" s="759"/>
      <c r="E1" s="759"/>
      <c r="F1" s="759"/>
      <c r="G1" s="759"/>
      <c r="H1" s="759"/>
      <c r="I1" s="759"/>
      <c r="J1" s="759"/>
      <c r="K1" s="759"/>
      <c r="L1" s="759"/>
      <c r="M1" s="759"/>
      <c r="N1" s="759"/>
      <c r="O1" s="759"/>
    </row>
    <row r="2" spans="1:15" ht="15" customHeight="1" x14ac:dyDescent="0.25">
      <c r="A2" s="696" t="s">
        <v>310</v>
      </c>
      <c r="B2" s="743"/>
      <c r="C2" s="743"/>
      <c r="D2" s="743"/>
      <c r="E2" s="743"/>
      <c r="F2" s="743"/>
      <c r="G2" s="743"/>
      <c r="H2" s="743"/>
      <c r="I2" s="743"/>
      <c r="J2" s="743"/>
      <c r="K2" s="743"/>
      <c r="L2" s="743"/>
      <c r="M2" s="743"/>
      <c r="N2" s="743"/>
      <c r="O2" s="743"/>
    </row>
    <row r="3" spans="1:15" ht="18.75" x14ac:dyDescent="0.25">
      <c r="A3" s="759"/>
      <c r="B3" s="759"/>
      <c r="C3" s="759"/>
      <c r="D3" s="759"/>
      <c r="E3" s="759"/>
      <c r="F3" s="759"/>
      <c r="G3" s="759"/>
      <c r="H3" s="759"/>
      <c r="I3" s="759"/>
      <c r="J3" s="759"/>
      <c r="K3" s="759"/>
      <c r="L3" s="759"/>
      <c r="M3" s="759"/>
      <c r="N3" s="759"/>
      <c r="O3" s="759"/>
    </row>
    <row r="4" spans="1:15" ht="15.75" thickBot="1" x14ac:dyDescent="0.3">
      <c r="A4" s="771"/>
      <c r="B4" s="771"/>
      <c r="C4" s="771"/>
      <c r="D4" s="771"/>
      <c r="E4" s="771"/>
      <c r="F4" s="771"/>
      <c r="G4" s="771"/>
      <c r="H4" s="771"/>
      <c r="I4" s="771"/>
      <c r="J4" s="771"/>
      <c r="K4" s="771"/>
      <c r="L4" s="771"/>
      <c r="M4" s="771"/>
      <c r="N4" s="771"/>
      <c r="O4" s="771"/>
    </row>
    <row r="5" spans="1:15" s="306" customFormat="1" ht="20.25" customHeight="1" x14ac:dyDescent="0.25">
      <c r="A5" s="748" t="s">
        <v>1</v>
      </c>
      <c r="B5" s="750" t="s">
        <v>2</v>
      </c>
      <c r="C5" s="752" t="s">
        <v>137</v>
      </c>
      <c r="D5" s="754" t="s">
        <v>3</v>
      </c>
      <c r="E5" s="755"/>
      <c r="F5" s="755"/>
      <c r="G5" s="755"/>
      <c r="H5" s="755"/>
      <c r="I5" s="755"/>
      <c r="J5" s="755"/>
      <c r="K5" s="758" t="s">
        <v>4</v>
      </c>
      <c r="L5" s="305" t="s">
        <v>5</v>
      </c>
      <c r="M5" s="740" t="s">
        <v>285</v>
      </c>
      <c r="N5" s="744" t="s">
        <v>12</v>
      </c>
      <c r="O5" s="746" t="s">
        <v>13</v>
      </c>
    </row>
    <row r="6" spans="1:15" s="306" customFormat="1" ht="15.75" customHeight="1" x14ac:dyDescent="0.25">
      <c r="A6" s="749"/>
      <c r="B6" s="751"/>
      <c r="C6" s="753"/>
      <c r="D6" s="756"/>
      <c r="E6" s="757"/>
      <c r="F6" s="757"/>
      <c r="G6" s="757"/>
      <c r="H6" s="757"/>
      <c r="I6" s="757"/>
      <c r="J6" s="757"/>
      <c r="K6" s="741"/>
      <c r="L6" s="745" t="s">
        <v>6</v>
      </c>
      <c r="M6" s="741"/>
      <c r="N6" s="745"/>
      <c r="O6" s="747"/>
    </row>
    <row r="7" spans="1:15" s="306" customFormat="1" ht="26.25" customHeight="1" x14ac:dyDescent="0.25">
      <c r="A7" s="749"/>
      <c r="B7" s="751"/>
      <c r="C7" s="753"/>
      <c r="D7" s="756"/>
      <c r="E7" s="757"/>
      <c r="F7" s="757"/>
      <c r="G7" s="757"/>
      <c r="H7" s="757"/>
      <c r="I7" s="757"/>
      <c r="J7" s="757"/>
      <c r="K7" s="742"/>
      <c r="L7" s="745"/>
      <c r="M7" s="742"/>
      <c r="N7" s="745"/>
      <c r="O7" s="747"/>
    </row>
    <row r="8" spans="1:15" ht="68.25" customHeight="1" x14ac:dyDescent="0.25">
      <c r="A8" s="307" t="s">
        <v>229</v>
      </c>
      <c r="B8" s="308" t="s">
        <v>57</v>
      </c>
      <c r="C8" s="773" t="str">
        <f>RANCANGAN!C7</f>
        <v>Tingkat pemenuhan kebutuhan dasar operasional unit kerja dalam mendukung tugas pokok dan mendukung tupoksinya</v>
      </c>
      <c r="D8" s="309">
        <v>4</v>
      </c>
      <c r="E8" s="391" t="s">
        <v>48</v>
      </c>
      <c r="F8" s="309">
        <v>4</v>
      </c>
      <c r="G8" s="391" t="s">
        <v>48</v>
      </c>
      <c r="H8" s="309">
        <v>2</v>
      </c>
      <c r="I8" s="309" t="s">
        <v>48</v>
      </c>
      <c r="J8" s="310"/>
      <c r="K8" s="311" t="str">
        <f>RANCANGAN!L7</f>
        <v>Program Pelayanan Administrasi Perkantoran</v>
      </c>
      <c r="L8" s="312" t="str">
        <f>RANCANGAN!M7</f>
        <v>Persentase  pemenuhan kebutuhan dasar operasional unit kerja dalam mendukung tugas pokok dan fungsinya</v>
      </c>
      <c r="M8" s="360">
        <v>1</v>
      </c>
      <c r="N8" s="313" t="s">
        <v>113</v>
      </c>
      <c r="O8" s="314" t="s">
        <v>256</v>
      </c>
    </row>
    <row r="9" spans="1:15" ht="30.75" customHeight="1" x14ac:dyDescent="0.25">
      <c r="A9" s="315"/>
      <c r="B9" s="316"/>
      <c r="C9" s="774"/>
      <c r="D9" s="333">
        <v>4</v>
      </c>
      <c r="E9" s="333" t="s">
        <v>48</v>
      </c>
      <c r="F9" s="333">
        <v>4</v>
      </c>
      <c r="G9" s="333" t="s">
        <v>48</v>
      </c>
      <c r="H9" s="333">
        <v>2</v>
      </c>
      <c r="I9" s="333" t="s">
        <v>48</v>
      </c>
      <c r="J9" s="333" t="s">
        <v>48</v>
      </c>
      <c r="K9" s="317" t="s">
        <v>38</v>
      </c>
      <c r="L9" s="358" t="str">
        <f>RANCANGAN!M8</f>
        <v>Jumlah surat masuk/keluar per tahun</v>
      </c>
      <c r="M9" s="357" t="s">
        <v>286</v>
      </c>
      <c r="N9" s="319"/>
      <c r="O9" s="320"/>
    </row>
    <row r="10" spans="1:15" ht="31.5" x14ac:dyDescent="0.25">
      <c r="A10" s="315"/>
      <c r="B10" s="316"/>
      <c r="C10" s="774"/>
      <c r="D10" s="729">
        <v>4</v>
      </c>
      <c r="E10" s="729" t="s">
        <v>48</v>
      </c>
      <c r="F10" s="729">
        <v>4</v>
      </c>
      <c r="G10" s="729" t="s">
        <v>48</v>
      </c>
      <c r="H10" s="729">
        <v>2</v>
      </c>
      <c r="I10" s="729" t="s">
        <v>48</v>
      </c>
      <c r="J10" s="729" t="s">
        <v>50</v>
      </c>
      <c r="K10" s="727" t="s">
        <v>39</v>
      </c>
      <c r="L10" s="335" t="s">
        <v>270</v>
      </c>
      <c r="M10" s="760">
        <v>1</v>
      </c>
      <c r="N10" s="766"/>
      <c r="O10" s="763"/>
    </row>
    <row r="11" spans="1:15" ht="33.75" customHeight="1" x14ac:dyDescent="0.25">
      <c r="A11" s="315"/>
      <c r="B11" s="316"/>
      <c r="C11" s="774"/>
      <c r="D11" s="730"/>
      <c r="E11" s="730"/>
      <c r="F11" s="730"/>
      <c r="G11" s="730"/>
      <c r="H11" s="730"/>
      <c r="I11" s="730"/>
      <c r="J11" s="730"/>
      <c r="K11" s="728"/>
      <c r="L11" s="356" t="s">
        <v>271</v>
      </c>
      <c r="M11" s="761"/>
      <c r="N11" s="767"/>
      <c r="O11" s="764"/>
    </row>
    <row r="12" spans="1:15" ht="33" customHeight="1" x14ac:dyDescent="0.25">
      <c r="A12" s="315"/>
      <c r="B12" s="316"/>
      <c r="C12" s="316"/>
      <c r="D12" s="733"/>
      <c r="E12" s="733"/>
      <c r="F12" s="733"/>
      <c r="G12" s="733"/>
      <c r="H12" s="733"/>
      <c r="I12" s="733"/>
      <c r="J12" s="733"/>
      <c r="K12" s="321"/>
      <c r="L12" s="354" t="s">
        <v>269</v>
      </c>
      <c r="M12" s="762"/>
      <c r="N12" s="768"/>
      <c r="O12" s="765"/>
    </row>
    <row r="13" spans="1:15" ht="40.5" customHeight="1" x14ac:dyDescent="0.25">
      <c r="A13" s="315"/>
      <c r="B13" s="316"/>
      <c r="C13" s="316"/>
      <c r="D13" s="333">
        <v>4</v>
      </c>
      <c r="E13" s="333" t="s">
        <v>48</v>
      </c>
      <c r="F13" s="333">
        <v>4</v>
      </c>
      <c r="G13" s="333" t="s">
        <v>48</v>
      </c>
      <c r="H13" s="333">
        <v>2</v>
      </c>
      <c r="I13" s="333" t="s">
        <v>48</v>
      </c>
      <c r="J13" s="333" t="s">
        <v>51</v>
      </c>
      <c r="K13" s="317" t="s">
        <v>40</v>
      </c>
      <c r="L13" s="318" t="str">
        <f>RANCANGAN!M20</f>
        <v>Persentase Jasa Peralatan dan perlengkapan Kantor yang difasilitasi</v>
      </c>
      <c r="M13" s="359">
        <v>1</v>
      </c>
      <c r="N13" s="319"/>
      <c r="O13" s="320"/>
    </row>
    <row r="14" spans="1:15" ht="31.5" x14ac:dyDescent="0.25">
      <c r="A14" s="315"/>
      <c r="B14" s="316"/>
      <c r="C14" s="316"/>
      <c r="D14" s="729">
        <v>4</v>
      </c>
      <c r="E14" s="729" t="s">
        <v>48</v>
      </c>
      <c r="F14" s="729">
        <v>4</v>
      </c>
      <c r="G14" s="729" t="s">
        <v>48</v>
      </c>
      <c r="H14" s="729">
        <v>2</v>
      </c>
      <c r="I14" s="729" t="s">
        <v>48</v>
      </c>
      <c r="J14" s="334" t="s">
        <v>52</v>
      </c>
      <c r="K14" s="727" t="s">
        <v>41</v>
      </c>
      <c r="L14" s="383" t="str">
        <f>RANCANGAN!M21</f>
        <v>Jumlah kendaraan dinas yang diasuransikan</v>
      </c>
      <c r="M14" s="383" t="s">
        <v>297</v>
      </c>
      <c r="N14" s="384"/>
      <c r="O14" s="385"/>
    </row>
    <row r="15" spans="1:15" ht="55.5" customHeight="1" x14ac:dyDescent="0.25">
      <c r="A15" s="315"/>
      <c r="B15" s="316"/>
      <c r="C15" s="316"/>
      <c r="D15" s="733"/>
      <c r="E15" s="733"/>
      <c r="F15" s="733"/>
      <c r="G15" s="733"/>
      <c r="H15" s="733"/>
      <c r="I15" s="733"/>
      <c r="J15" s="324"/>
      <c r="K15" s="772"/>
      <c r="L15" s="386" t="str">
        <f>RANCANGAN!M22</f>
        <v>Jumlah gedung kantor/rumah dinas yang diasuransikan</v>
      </c>
      <c r="M15" s="386" t="s">
        <v>287</v>
      </c>
      <c r="N15" s="387"/>
      <c r="O15" s="388"/>
    </row>
    <row r="16" spans="1:15" ht="31.5" x14ac:dyDescent="0.25">
      <c r="A16" s="315"/>
      <c r="B16" s="316"/>
      <c r="C16" s="316"/>
      <c r="D16" s="333">
        <v>4</v>
      </c>
      <c r="E16" s="333" t="s">
        <v>48</v>
      </c>
      <c r="F16" s="333">
        <v>4</v>
      </c>
      <c r="G16" s="333" t="s">
        <v>48</v>
      </c>
      <c r="H16" s="333">
        <v>2</v>
      </c>
      <c r="I16" s="333" t="s">
        <v>48</v>
      </c>
      <c r="J16" s="333" t="s">
        <v>84</v>
      </c>
      <c r="K16" s="317" t="s">
        <v>230</v>
      </c>
      <c r="L16" s="318" t="str">
        <f>RANCANGAN!M37</f>
        <v>Jumlah pegawai yang dibayar gajinya</v>
      </c>
      <c r="M16" s="357" t="s">
        <v>309</v>
      </c>
      <c r="N16" s="319"/>
      <c r="O16" s="320"/>
    </row>
    <row r="17" spans="1:16" ht="31.5" x14ac:dyDescent="0.25">
      <c r="A17" s="315"/>
      <c r="B17" s="316"/>
      <c r="C17" s="316"/>
      <c r="D17" s="333">
        <v>4</v>
      </c>
      <c r="E17" s="333" t="s">
        <v>48</v>
      </c>
      <c r="F17" s="333">
        <v>4</v>
      </c>
      <c r="G17" s="333" t="s">
        <v>48</v>
      </c>
      <c r="H17" s="333">
        <v>2</v>
      </c>
      <c r="I17" s="333" t="s">
        <v>48</v>
      </c>
      <c r="J17" s="333" t="s">
        <v>98</v>
      </c>
      <c r="K17" s="317" t="s">
        <v>95</v>
      </c>
      <c r="L17" s="322" t="str">
        <f>RANCANGAN!M44</f>
        <v>Score IKM Kebersihan Kantor</v>
      </c>
      <c r="M17" s="357" t="s">
        <v>214</v>
      </c>
      <c r="N17" s="319"/>
      <c r="O17" s="320"/>
    </row>
    <row r="18" spans="1:16" ht="30.75" customHeight="1" x14ac:dyDescent="0.25">
      <c r="A18" s="406"/>
      <c r="B18" s="407"/>
      <c r="C18" s="412" t="s">
        <v>267</v>
      </c>
      <c r="D18" s="408">
        <v>4</v>
      </c>
      <c r="E18" s="408" t="s">
        <v>67</v>
      </c>
      <c r="F18" s="408">
        <v>4</v>
      </c>
      <c r="G18" s="408" t="s">
        <v>67</v>
      </c>
      <c r="H18" s="408" t="s">
        <v>50</v>
      </c>
      <c r="I18" s="408" t="s">
        <v>48</v>
      </c>
      <c r="J18" s="408">
        <v>10</v>
      </c>
      <c r="K18" s="409" t="s">
        <v>42</v>
      </c>
      <c r="L18" s="409" t="str">
        <f>RANCANGAN!M9</f>
        <v>Persentase Kebutuhan ATK yang difasilitasi</v>
      </c>
      <c r="M18" s="409"/>
      <c r="N18" s="410"/>
      <c r="O18" s="411"/>
      <c r="P18" s="395"/>
    </row>
    <row r="19" spans="1:16" ht="44.25" customHeight="1" x14ac:dyDescent="0.25">
      <c r="A19" s="315"/>
      <c r="B19" s="316"/>
      <c r="C19" s="316"/>
      <c r="D19" s="333">
        <v>4</v>
      </c>
      <c r="E19" s="333" t="s">
        <v>48</v>
      </c>
      <c r="F19" s="333">
        <v>4</v>
      </c>
      <c r="G19" s="333" t="s">
        <v>48</v>
      </c>
      <c r="H19" s="333">
        <v>2</v>
      </c>
      <c r="I19" s="333" t="s">
        <v>48</v>
      </c>
      <c r="J19" s="333">
        <v>11</v>
      </c>
      <c r="K19" s="317" t="s">
        <v>43</v>
      </c>
      <c r="L19" s="318" t="str">
        <f>RANCANGAN!M10</f>
        <v>Persentase Kebutuhan barang cetakan dan penggandan yang difasilitasi</v>
      </c>
      <c r="M19" s="359">
        <v>1</v>
      </c>
      <c r="N19" s="319"/>
      <c r="O19" s="320"/>
    </row>
    <row r="20" spans="1:16" ht="59.25" customHeight="1" x14ac:dyDescent="0.25">
      <c r="A20" s="315"/>
      <c r="B20" s="316"/>
      <c r="C20" s="316"/>
      <c r="D20" s="333">
        <v>4</v>
      </c>
      <c r="E20" s="333" t="s">
        <v>48</v>
      </c>
      <c r="F20" s="333">
        <v>4</v>
      </c>
      <c r="G20" s="333" t="s">
        <v>48</v>
      </c>
      <c r="H20" s="333">
        <v>2</v>
      </c>
      <c r="I20" s="333" t="s">
        <v>48</v>
      </c>
      <c r="J20" s="333">
        <v>12</v>
      </c>
      <c r="K20" s="317" t="s">
        <v>97</v>
      </c>
      <c r="L20" s="318" t="str">
        <f>RANCANGAN!M45</f>
        <v>Persentase  Komponen Instalasi listrik/penerangan bangunan kantor yang di fasilitasi</v>
      </c>
      <c r="M20" s="359">
        <v>1</v>
      </c>
      <c r="N20" s="319"/>
      <c r="O20" s="320"/>
    </row>
    <row r="21" spans="1:16" ht="39" customHeight="1" x14ac:dyDescent="0.25">
      <c r="A21" s="315"/>
      <c r="B21" s="316"/>
      <c r="C21" s="316"/>
      <c r="D21" s="333">
        <v>4</v>
      </c>
      <c r="E21" s="333" t="s">
        <v>48</v>
      </c>
      <c r="F21" s="333">
        <v>4</v>
      </c>
      <c r="G21" s="333" t="s">
        <v>48</v>
      </c>
      <c r="H21" s="333">
        <v>2</v>
      </c>
      <c r="I21" s="333" t="s">
        <v>48</v>
      </c>
      <c r="J21" s="333">
        <v>16</v>
      </c>
      <c r="K21" s="317" t="s">
        <v>44</v>
      </c>
      <c r="L21" s="318" t="str">
        <f>RANCANGAN!M23</f>
        <v>Persentase bahan logistik kantor yang difasilitasi</v>
      </c>
      <c r="M21" s="359">
        <v>1</v>
      </c>
      <c r="N21" s="319"/>
      <c r="O21" s="320"/>
    </row>
    <row r="22" spans="1:16" ht="40.5" customHeight="1" x14ac:dyDescent="0.25">
      <c r="A22" s="315"/>
      <c r="B22" s="316"/>
      <c r="C22" s="316"/>
      <c r="D22" s="333">
        <v>4</v>
      </c>
      <c r="E22" s="333" t="s">
        <v>48</v>
      </c>
      <c r="F22" s="333">
        <v>4</v>
      </c>
      <c r="G22" s="333" t="s">
        <v>48</v>
      </c>
      <c r="H22" s="333">
        <v>2</v>
      </c>
      <c r="I22" s="333" t="s">
        <v>48</v>
      </c>
      <c r="J22" s="333">
        <v>18</v>
      </c>
      <c r="K22" s="317" t="s">
        <v>82</v>
      </c>
      <c r="L22" s="318" t="str">
        <f>RANCANGAN!M38</f>
        <v>Jumlah rapat koordinasi dan konsultasi yanga difasilitasi</v>
      </c>
      <c r="M22" s="357" t="s">
        <v>312</v>
      </c>
      <c r="N22" s="319"/>
      <c r="O22" s="320"/>
    </row>
    <row r="23" spans="1:16" ht="19.5" customHeight="1" x14ac:dyDescent="0.25">
      <c r="A23" s="315"/>
      <c r="B23" s="316"/>
      <c r="C23" s="316"/>
      <c r="D23" s="729">
        <v>4</v>
      </c>
      <c r="E23" s="729" t="s">
        <v>48</v>
      </c>
      <c r="F23" s="729">
        <v>4</v>
      </c>
      <c r="G23" s="729" t="s">
        <v>48</v>
      </c>
      <c r="H23" s="729">
        <v>2</v>
      </c>
      <c r="I23" s="729" t="s">
        <v>48</v>
      </c>
      <c r="J23" s="378">
        <v>19</v>
      </c>
      <c r="K23" s="727" t="s">
        <v>231</v>
      </c>
      <c r="L23" s="380" t="s">
        <v>298</v>
      </c>
      <c r="M23" s="381" t="s">
        <v>302</v>
      </c>
      <c r="N23" s="734"/>
      <c r="O23" s="723"/>
    </row>
    <row r="24" spans="1:16" ht="19.5" customHeight="1" x14ac:dyDescent="0.25">
      <c r="A24" s="315"/>
      <c r="B24" s="316"/>
      <c r="C24" s="316"/>
      <c r="D24" s="730"/>
      <c r="E24" s="730"/>
      <c r="F24" s="730"/>
      <c r="G24" s="730"/>
      <c r="H24" s="730"/>
      <c r="I24" s="730"/>
      <c r="J24" s="323"/>
      <c r="K24" s="728"/>
      <c r="L24" s="382" t="s">
        <v>299</v>
      </c>
      <c r="M24" s="389" t="s">
        <v>303</v>
      </c>
      <c r="N24" s="735"/>
      <c r="O24" s="724"/>
    </row>
    <row r="25" spans="1:16" ht="15.75" customHeight="1" x14ac:dyDescent="0.25">
      <c r="A25" s="315"/>
      <c r="B25" s="316"/>
      <c r="C25" s="316"/>
      <c r="D25" s="730"/>
      <c r="E25" s="730"/>
      <c r="F25" s="730"/>
      <c r="G25" s="730"/>
      <c r="H25" s="730"/>
      <c r="I25" s="730"/>
      <c r="J25" s="323"/>
      <c r="K25" s="728"/>
      <c r="L25" s="731" t="s">
        <v>300</v>
      </c>
      <c r="M25" s="732" t="s">
        <v>301</v>
      </c>
      <c r="N25" s="735"/>
      <c r="O25" s="724"/>
    </row>
    <row r="26" spans="1:16" ht="19.5" customHeight="1" x14ac:dyDescent="0.25">
      <c r="A26" s="315"/>
      <c r="B26" s="316"/>
      <c r="C26" s="316"/>
      <c r="D26" s="730"/>
      <c r="E26" s="730"/>
      <c r="F26" s="730"/>
      <c r="G26" s="730"/>
      <c r="H26" s="730"/>
      <c r="I26" s="730"/>
      <c r="J26" s="323"/>
      <c r="K26" s="728"/>
      <c r="L26" s="731"/>
      <c r="M26" s="732"/>
      <c r="N26" s="735"/>
      <c r="O26" s="724"/>
    </row>
    <row r="27" spans="1:16" ht="31.5" x14ac:dyDescent="0.25">
      <c r="A27" s="315"/>
      <c r="B27" s="316"/>
      <c r="C27" s="325" t="s">
        <v>267</v>
      </c>
      <c r="D27" s="390">
        <v>4</v>
      </c>
      <c r="E27" s="396" t="s">
        <v>48</v>
      </c>
      <c r="F27" s="390">
        <v>4</v>
      </c>
      <c r="G27" s="396" t="s">
        <v>48</v>
      </c>
      <c r="H27" s="390">
        <v>2</v>
      </c>
      <c r="I27" s="390" t="s">
        <v>48</v>
      </c>
      <c r="J27" s="390">
        <v>25</v>
      </c>
      <c r="K27" s="370" t="s">
        <v>83</v>
      </c>
      <c r="L27" s="371" t="str">
        <f>RANCANGAN!M39</f>
        <v>Jumlah Rapat, Monitoring dan Evaluasi ke dalam Daerah yang difasilitasi</v>
      </c>
      <c r="M27" s="430" t="s">
        <v>311</v>
      </c>
      <c r="N27" s="372"/>
      <c r="O27" s="373"/>
    </row>
    <row r="28" spans="1:16" ht="48.75" customHeight="1" x14ac:dyDescent="0.25">
      <c r="A28" s="315"/>
      <c r="B28" s="316"/>
      <c r="C28" s="325" t="s">
        <v>268</v>
      </c>
      <c r="D28" s="737"/>
      <c r="E28" s="738"/>
      <c r="F28" s="738"/>
      <c r="G28" s="738"/>
      <c r="H28" s="738"/>
      <c r="I28" s="738"/>
      <c r="J28" s="739"/>
      <c r="K28" s="374" t="s">
        <v>265</v>
      </c>
      <c r="L28" s="374" t="s">
        <v>266</v>
      </c>
      <c r="M28" s="431" t="s">
        <v>311</v>
      </c>
      <c r="N28" s="375"/>
      <c r="O28" s="376"/>
    </row>
    <row r="29" spans="1:16" ht="36" customHeight="1" x14ac:dyDescent="0.25">
      <c r="A29" s="326"/>
      <c r="B29" s="327"/>
      <c r="C29" s="327"/>
      <c r="D29" s="390">
        <v>4</v>
      </c>
      <c r="E29" s="333" t="s">
        <v>48</v>
      </c>
      <c r="F29" s="390">
        <v>4</v>
      </c>
      <c r="G29" s="333" t="s">
        <v>48</v>
      </c>
      <c r="H29" s="390">
        <v>2</v>
      </c>
      <c r="I29" s="390" t="s">
        <v>48</v>
      </c>
      <c r="J29" s="390">
        <v>20</v>
      </c>
      <c r="K29" s="328" t="s">
        <v>232</v>
      </c>
      <c r="L29" s="318" t="s">
        <v>288</v>
      </c>
      <c r="M29" s="359">
        <v>1</v>
      </c>
      <c r="N29" s="319"/>
      <c r="O29" s="320"/>
    </row>
    <row r="30" spans="1:16" ht="47.25" customHeight="1" x14ac:dyDescent="0.25">
      <c r="A30" s="329"/>
      <c r="B30" s="725" t="s">
        <v>236</v>
      </c>
      <c r="C30" s="769" t="str">
        <f>RANCANGAN!C16</f>
        <v>Tingkat pemenuhan kebutuhan dasar operasional unit kerja dalam mendukung tugas pokok dan mendukung tupoksinya</v>
      </c>
      <c r="D30" s="309">
        <v>4</v>
      </c>
      <c r="E30" s="391" t="s">
        <v>48</v>
      </c>
      <c r="F30" s="309">
        <v>4</v>
      </c>
      <c r="G30" s="391" t="s">
        <v>48</v>
      </c>
      <c r="H30" s="309">
        <v>2</v>
      </c>
      <c r="I30" s="309" t="s">
        <v>50</v>
      </c>
      <c r="J30" s="330"/>
      <c r="K30" s="331" t="str">
        <f>[2]Sheet1!$J$21</f>
        <v>Program Peningkatan Sarana dan Prasarana Aparatur</v>
      </c>
      <c r="L30" s="331" t="str">
        <f>'[1]pem dan hukum'!$I$7</f>
        <v>Persentase pemenuhan kebutuhan sarana dan prasarana kerja aparatur sesuai standar daerah</v>
      </c>
      <c r="M30" s="360">
        <v>1</v>
      </c>
      <c r="N30" s="313" t="s">
        <v>113</v>
      </c>
      <c r="O30" s="332" t="s">
        <v>256</v>
      </c>
    </row>
    <row r="31" spans="1:16" ht="6.75" customHeight="1" x14ac:dyDescent="0.25">
      <c r="A31" s="315"/>
      <c r="B31" s="726"/>
      <c r="C31" s="770"/>
      <c r="D31" s="416">
        <v>4</v>
      </c>
      <c r="E31" s="416" t="s">
        <v>67</v>
      </c>
      <c r="F31" s="416">
        <v>4</v>
      </c>
      <c r="G31" s="416" t="s">
        <v>67</v>
      </c>
      <c r="H31" s="416" t="s">
        <v>50</v>
      </c>
      <c r="I31" s="416" t="s">
        <v>50</v>
      </c>
      <c r="J31" s="416" t="s">
        <v>67</v>
      </c>
      <c r="K31" s="417" t="str">
        <f>[2]Sheet1!$J$23</f>
        <v>Kegiatan Pengadaan Perlengkapan Rumah Jabatan / Dinas</v>
      </c>
      <c r="L31" s="417" t="str">
        <f>RANCANGAN!M26</f>
        <v>Persentase  perlengkapan Rumah Jabatan/Dinas yang difasilitasi</v>
      </c>
      <c r="M31" s="417"/>
      <c r="N31" s="418"/>
      <c r="O31" s="419"/>
    </row>
    <row r="32" spans="1:16" ht="33.75" customHeight="1" x14ac:dyDescent="0.25">
      <c r="A32" s="315"/>
      <c r="B32" s="726"/>
      <c r="C32" s="770"/>
      <c r="D32" s="398">
        <v>4</v>
      </c>
      <c r="E32" s="398" t="s">
        <v>48</v>
      </c>
      <c r="F32" s="398">
        <v>4</v>
      </c>
      <c r="G32" s="398" t="s">
        <v>48</v>
      </c>
      <c r="H32" s="398">
        <v>2</v>
      </c>
      <c r="I32" s="398" t="s">
        <v>50</v>
      </c>
      <c r="J32" s="398">
        <v>21</v>
      </c>
      <c r="K32" s="354" t="str">
        <f>[2]Sheet1!$J$25</f>
        <v>Kegiatan Pemeliharaan Rutin/Berkala Rumah Dinas</v>
      </c>
      <c r="L32" s="414" t="str">
        <f>RANCANGAN!M27</f>
        <v>Jumlah Rumah  dinas yang dipelihara</v>
      </c>
      <c r="M32" s="415" t="s">
        <v>289</v>
      </c>
      <c r="N32" s="327"/>
      <c r="O32" s="355"/>
    </row>
    <row r="33" spans="1:15" ht="31.5" customHeight="1" x14ac:dyDescent="0.25">
      <c r="A33" s="315"/>
      <c r="B33" s="726"/>
      <c r="C33" s="316"/>
      <c r="D33" s="333">
        <v>4</v>
      </c>
      <c r="E33" s="333" t="s">
        <v>48</v>
      </c>
      <c r="F33" s="333">
        <v>4</v>
      </c>
      <c r="G33" s="333" t="s">
        <v>48</v>
      </c>
      <c r="H33" s="333">
        <v>2</v>
      </c>
      <c r="I33" s="333" t="s">
        <v>50</v>
      </c>
      <c r="J33" s="333">
        <v>22</v>
      </c>
      <c r="K33" s="318" t="str">
        <f>[2]Sheet1!$J$26</f>
        <v>Kegiatan Pemeliharaan Rutin/Berkala Gedung Kantor</v>
      </c>
      <c r="L33" s="318" t="str">
        <f>RANCANGAN!M50</f>
        <v>Jumlah gedung kantor yang dipelihara</v>
      </c>
      <c r="M33" s="357" t="s">
        <v>248</v>
      </c>
      <c r="N33" s="319"/>
      <c r="O33" s="320"/>
    </row>
    <row r="34" spans="1:15" ht="54" customHeight="1" x14ac:dyDescent="0.25">
      <c r="A34" s="315"/>
      <c r="B34" s="316"/>
      <c r="C34" s="316"/>
      <c r="D34" s="333">
        <v>4</v>
      </c>
      <c r="E34" s="333" t="s">
        <v>48</v>
      </c>
      <c r="F34" s="333">
        <v>4</v>
      </c>
      <c r="G34" s="333" t="s">
        <v>48</v>
      </c>
      <c r="H34" s="333">
        <v>2</v>
      </c>
      <c r="I34" s="333" t="s">
        <v>50</v>
      </c>
      <c r="J34" s="334">
        <v>24</v>
      </c>
      <c r="K34" s="335" t="str">
        <f>[2]Sheet1!$J$27</f>
        <v>Kegiatan Pemeliharaan Rutin / Berkala Kendaraan Dinas / Operasional</v>
      </c>
      <c r="L34" s="335" t="str">
        <f>RANCANGAN!M28</f>
        <v>Jumlah Kendaraan dinas / operasional yang dipelihara</v>
      </c>
      <c r="M34" s="335" t="s">
        <v>290</v>
      </c>
      <c r="N34" s="319"/>
      <c r="O34" s="320"/>
    </row>
    <row r="35" spans="1:15" ht="34.5" customHeight="1" x14ac:dyDescent="0.25">
      <c r="A35" s="315"/>
      <c r="B35" s="316"/>
      <c r="C35" s="316"/>
      <c r="D35" s="333">
        <v>4</v>
      </c>
      <c r="E35" s="333" t="s">
        <v>48</v>
      </c>
      <c r="F35" s="333">
        <v>4</v>
      </c>
      <c r="G35" s="333" t="s">
        <v>48</v>
      </c>
      <c r="H35" s="333">
        <v>2</v>
      </c>
      <c r="I35" s="333" t="s">
        <v>50</v>
      </c>
      <c r="J35" s="333">
        <v>28</v>
      </c>
      <c r="K35" s="318" t="str">
        <f>[2]Sheet1!$J$28</f>
        <v>Kegiatan Pemeliharaan Rutin / Berkala Peralatan Gedung Kantor</v>
      </c>
      <c r="L35" s="318" t="str">
        <f>RANCANGAN!M51</f>
        <v>Persentase peralatan gedung kantor yang difasilitasi</v>
      </c>
      <c r="M35" s="359">
        <v>1</v>
      </c>
      <c r="N35" s="319"/>
      <c r="O35" s="320"/>
    </row>
    <row r="36" spans="1:15" ht="51.75" customHeight="1" x14ac:dyDescent="0.25">
      <c r="A36" s="315"/>
      <c r="B36" s="316"/>
      <c r="C36" s="316"/>
      <c r="D36" s="333">
        <v>4</v>
      </c>
      <c r="E36" s="333" t="s">
        <v>48</v>
      </c>
      <c r="F36" s="333">
        <v>4</v>
      </c>
      <c r="G36" s="333" t="s">
        <v>48</v>
      </c>
      <c r="H36" s="333">
        <v>2</v>
      </c>
      <c r="I36" s="333" t="s">
        <v>50</v>
      </c>
      <c r="J36" s="333">
        <v>45</v>
      </c>
      <c r="K36" s="318" t="s">
        <v>259</v>
      </c>
      <c r="L36" s="318" t="s">
        <v>260</v>
      </c>
      <c r="M36" s="359">
        <v>1</v>
      </c>
      <c r="N36" s="319"/>
      <c r="O36" s="320"/>
    </row>
    <row r="37" spans="1:15" ht="59.25" customHeight="1" thickBot="1" x14ac:dyDescent="0.3">
      <c r="A37" s="336"/>
      <c r="B37" s="337"/>
      <c r="C37" s="337"/>
      <c r="D37" s="338">
        <v>4</v>
      </c>
      <c r="E37" s="392" t="s">
        <v>48</v>
      </c>
      <c r="F37" s="338">
        <v>4</v>
      </c>
      <c r="G37" s="392" t="s">
        <v>48</v>
      </c>
      <c r="H37" s="338">
        <v>2</v>
      </c>
      <c r="I37" s="338" t="s">
        <v>67</v>
      </c>
      <c r="J37" s="339"/>
      <c r="K37" s="340" t="str">
        <f>'[1]pem dan hukum'!$H$8</f>
        <v>Program Peningkatan Pengembangan Sistem Pelaporan Capaian Kinerja dan Keuangan</v>
      </c>
      <c r="L37" s="399" t="s">
        <v>264</v>
      </c>
      <c r="M37" s="361">
        <v>1</v>
      </c>
      <c r="N37" s="366" t="s">
        <v>113</v>
      </c>
      <c r="O37" s="368" t="s">
        <v>256</v>
      </c>
    </row>
    <row r="38" spans="1:15" ht="33" customHeight="1" x14ac:dyDescent="0.25">
      <c r="A38" s="341"/>
      <c r="B38" s="342"/>
      <c r="C38" s="342"/>
      <c r="D38" s="334">
        <v>4</v>
      </c>
      <c r="E38" s="334" t="s">
        <v>48</v>
      </c>
      <c r="F38" s="334">
        <v>4</v>
      </c>
      <c r="G38" s="334" t="s">
        <v>48</v>
      </c>
      <c r="H38" s="334">
        <v>2</v>
      </c>
      <c r="I38" s="334" t="s">
        <v>67</v>
      </c>
      <c r="J38" s="393" t="s">
        <v>84</v>
      </c>
      <c r="K38" s="344" t="str">
        <f>[2]Sheet1!$J$32</f>
        <v>Kegiatan Penyusunan Pelaporan Keuangan</v>
      </c>
      <c r="L38" s="363" t="str">
        <f>RANCANGAN!M41</f>
        <v>Jumlah laporan Keuangan</v>
      </c>
      <c r="M38" s="362" t="s">
        <v>233</v>
      </c>
      <c r="N38" s="342"/>
      <c r="O38" s="345"/>
    </row>
    <row r="39" spans="1:15" ht="56.25" customHeight="1" thickBot="1" x14ac:dyDescent="0.3">
      <c r="A39" s="329"/>
      <c r="B39" s="346"/>
      <c r="C39" s="346"/>
      <c r="D39" s="338">
        <v>4</v>
      </c>
      <c r="E39" s="392" t="s">
        <v>48</v>
      </c>
      <c r="F39" s="338">
        <v>4</v>
      </c>
      <c r="G39" s="392" t="s">
        <v>48</v>
      </c>
      <c r="H39" s="338">
        <v>2</v>
      </c>
      <c r="I39" s="338">
        <v>26</v>
      </c>
      <c r="J39" s="420"/>
      <c r="K39" s="347" t="str">
        <f>[2]Sheet1!$J$35</f>
        <v>Program Penunjang Pelayanan Kedinasan Kepala Daerah / Wakil Kepala Daerah</v>
      </c>
      <c r="L39" s="347" t="str">
        <f>'[1]pem dan hukum'!$I$9</f>
        <v>Persentase  pelayanan  Kedinasan Kepala Daerah / Wakil Kepala Daerah yang difalitsi</v>
      </c>
      <c r="M39" s="364">
        <v>1</v>
      </c>
      <c r="N39" s="367" t="s">
        <v>113</v>
      </c>
      <c r="O39" s="369" t="s">
        <v>256</v>
      </c>
    </row>
    <row r="40" spans="1:15" ht="65.25" customHeight="1" x14ac:dyDescent="0.25">
      <c r="A40" s="341"/>
      <c r="B40" s="342"/>
      <c r="C40" s="342"/>
      <c r="D40" s="343">
        <v>4</v>
      </c>
      <c r="E40" s="343" t="s">
        <v>48</v>
      </c>
      <c r="F40" s="343">
        <v>4</v>
      </c>
      <c r="G40" s="343" t="s">
        <v>48</v>
      </c>
      <c r="H40" s="343">
        <v>2</v>
      </c>
      <c r="I40" s="343">
        <v>26</v>
      </c>
      <c r="J40" s="343" t="s">
        <v>48</v>
      </c>
      <c r="K40" s="344" t="str">
        <f>[2]Sheet1!$J$36</f>
        <v>Kegiatan Dialog / Audiensi dengan Tokoh-Tokoh Masyarakat,Pimpinan / Anggota Organisasi Sosial dan Kemasyarakatan</v>
      </c>
      <c r="L40" s="344" t="str">
        <f>RANCANGAN!M32</f>
        <v>Jumlah Dialog/Audiensi antara Kepala Daerah dengan Tokoh Masyarakat, Pimpinan/ Anggota Organisasi Sosial dan Masyarakat difasilitasi</v>
      </c>
      <c r="M40" s="377" t="s">
        <v>292</v>
      </c>
      <c r="N40" s="342"/>
      <c r="O40" s="345"/>
    </row>
    <row r="41" spans="1:15" ht="68.25" customHeight="1" x14ac:dyDescent="0.25">
      <c r="A41" s="348"/>
      <c r="B41" s="319"/>
      <c r="C41" s="319"/>
      <c r="D41" s="333">
        <v>4</v>
      </c>
      <c r="E41" s="333" t="s">
        <v>48</v>
      </c>
      <c r="F41" s="333">
        <v>4</v>
      </c>
      <c r="G41" s="333" t="s">
        <v>48</v>
      </c>
      <c r="H41" s="333">
        <v>2</v>
      </c>
      <c r="I41" s="333">
        <v>26</v>
      </c>
      <c r="J41" s="333" t="s">
        <v>50</v>
      </c>
      <c r="K41" s="318" t="str">
        <f>[2]Sheet1!$J$37</f>
        <v>Kegiatan Penerimaan Kunjungan Kerja Pejabat Negara / Departemen / Lembaga Pemerintah Non Departemen / Luar Negeri</v>
      </c>
      <c r="L41" s="318" t="str">
        <f>RANCANGAN!M33</f>
        <v>Jumlah Penerimaan Kunjungan Kerja Pejabat Negara / Departemen / Lembaga Pemerintah Non Departemen / Luar Negeri yang difasilitasi</v>
      </c>
      <c r="M41" s="357" t="s">
        <v>187</v>
      </c>
      <c r="N41" s="319"/>
      <c r="O41" s="320"/>
    </row>
    <row r="42" spans="1:15" ht="52.5" customHeight="1" thickBot="1" x14ac:dyDescent="0.3">
      <c r="A42" s="400"/>
      <c r="B42" s="401"/>
      <c r="C42" s="413" t="s">
        <v>267</v>
      </c>
      <c r="D42" s="402">
        <v>4</v>
      </c>
      <c r="E42" s="402" t="s">
        <v>48</v>
      </c>
      <c r="F42" s="402">
        <v>4</v>
      </c>
      <c r="G42" s="402" t="s">
        <v>48</v>
      </c>
      <c r="H42" s="402">
        <v>2</v>
      </c>
      <c r="I42" s="402">
        <v>26</v>
      </c>
      <c r="J42" s="402" t="s">
        <v>67</v>
      </c>
      <c r="K42" s="403" t="str">
        <f>[2]Sheet1!$J$38</f>
        <v>Kegiatan Koordinasi dengan Pemerintah Pusat dan Pemerintah Daerah Lainnya</v>
      </c>
      <c r="L42" s="403" t="str">
        <f>RANCANGAN!M34</f>
        <v>Jumlah  Koordinasi dengan Pemerintah Pusat dan Pemerintah Daerah Lainnya yang difasilitasi</v>
      </c>
      <c r="M42" s="404" t="s">
        <v>293</v>
      </c>
      <c r="N42" s="401"/>
      <c r="O42" s="405"/>
    </row>
    <row r="43" spans="1:15" ht="50.25" customHeight="1" thickBot="1" x14ac:dyDescent="0.3">
      <c r="A43" s="423"/>
      <c r="B43" s="424"/>
      <c r="C43" s="424"/>
      <c r="D43" s="394">
        <v>4</v>
      </c>
      <c r="E43" s="394" t="s">
        <v>48</v>
      </c>
      <c r="F43" s="394">
        <v>4</v>
      </c>
      <c r="G43" s="394" t="s">
        <v>48</v>
      </c>
      <c r="H43" s="394">
        <v>2</v>
      </c>
      <c r="I43" s="394">
        <v>26</v>
      </c>
      <c r="J43" s="394" t="s">
        <v>304</v>
      </c>
      <c r="K43" s="425" t="str">
        <f>[2]Sheet1!$J$39</f>
        <v>Kegiatan Pelayanan Kedinasan Kepala Daerah / Wakil Kepala Daerah</v>
      </c>
      <c r="L43" s="425" t="str">
        <f>RANCANGAN!M35</f>
        <v>Persentase Pelayanan Kedinasan Kepala Daerah / Wakil Kepala Daerah yang difalitasi</v>
      </c>
      <c r="M43" s="426">
        <v>1</v>
      </c>
      <c r="N43" s="424"/>
      <c r="O43" s="427"/>
    </row>
    <row r="44" spans="1:15" ht="47.25" x14ac:dyDescent="0.25">
      <c r="A44" s="341"/>
      <c r="B44" s="342"/>
      <c r="C44" s="342"/>
      <c r="D44" s="343">
        <v>4</v>
      </c>
      <c r="E44" s="343" t="s">
        <v>67</v>
      </c>
      <c r="F44" s="343">
        <v>4</v>
      </c>
      <c r="G44" s="343" t="s">
        <v>67</v>
      </c>
      <c r="H44" s="343" t="s">
        <v>50</v>
      </c>
      <c r="I44" s="343">
        <v>56</v>
      </c>
      <c r="J44" s="343"/>
      <c r="K44" s="428" t="s">
        <v>261</v>
      </c>
      <c r="L44" s="428" t="s">
        <v>136</v>
      </c>
      <c r="M44" s="429">
        <v>1</v>
      </c>
      <c r="N44" s="342"/>
      <c r="O44" s="345"/>
    </row>
    <row r="45" spans="1:15" ht="72" customHeight="1" thickBot="1" x14ac:dyDescent="0.3">
      <c r="A45" s="336"/>
      <c r="B45" s="337"/>
      <c r="C45" s="337"/>
      <c r="D45" s="349">
        <v>4</v>
      </c>
      <c r="E45" s="349" t="s">
        <v>67</v>
      </c>
      <c r="F45" s="349">
        <v>4</v>
      </c>
      <c r="G45" s="349" t="s">
        <v>67</v>
      </c>
      <c r="H45" s="349" t="s">
        <v>50</v>
      </c>
      <c r="I45" s="349">
        <v>56</v>
      </c>
      <c r="J45" s="349" t="s">
        <v>48</v>
      </c>
      <c r="K45" s="350" t="s">
        <v>262</v>
      </c>
      <c r="L45" s="350" t="s">
        <v>263</v>
      </c>
      <c r="M45" s="365">
        <v>1</v>
      </c>
      <c r="N45" s="337"/>
      <c r="O45" s="351"/>
    </row>
    <row r="48" spans="1:15" ht="15.75" x14ac:dyDescent="0.25">
      <c r="L48" s="352" t="s">
        <v>291</v>
      </c>
      <c r="M48" s="352"/>
    </row>
    <row r="49" spans="1:13" ht="7.5" customHeight="1" x14ac:dyDescent="0.25">
      <c r="L49" s="352"/>
      <c r="M49" s="352"/>
    </row>
    <row r="50" spans="1:13" ht="15.75" x14ac:dyDescent="0.25">
      <c r="A50" t="s">
        <v>294</v>
      </c>
      <c r="L50" s="352" t="s">
        <v>36</v>
      </c>
      <c r="M50" s="352"/>
    </row>
    <row r="51" spans="1:13" ht="15.75" x14ac:dyDescent="0.25">
      <c r="L51" s="352"/>
      <c r="M51" s="352"/>
    </row>
    <row r="52" spans="1:13" ht="15.75" x14ac:dyDescent="0.25">
      <c r="A52" s="422" t="s">
        <v>267</v>
      </c>
      <c r="B52" s="736" t="s">
        <v>295</v>
      </c>
      <c r="C52" s="736"/>
      <c r="D52" s="736"/>
      <c r="E52" s="736"/>
      <c r="L52" s="352"/>
      <c r="M52" s="352"/>
    </row>
    <row r="53" spans="1:13" ht="15.75" x14ac:dyDescent="0.25">
      <c r="L53" s="352"/>
      <c r="M53" s="352"/>
    </row>
    <row r="54" spans="1:13" ht="15.75" x14ac:dyDescent="0.25">
      <c r="A54" s="379"/>
      <c r="B54" s="736" t="s">
        <v>296</v>
      </c>
      <c r="C54" s="736"/>
      <c r="D54" s="736"/>
      <c r="E54" s="736"/>
      <c r="L54" s="353" t="s">
        <v>283</v>
      </c>
      <c r="M54" s="353"/>
    </row>
    <row r="55" spans="1:13" ht="15.75" x14ac:dyDescent="0.25">
      <c r="L55" s="352" t="s">
        <v>146</v>
      </c>
      <c r="M55" s="352"/>
    </row>
    <row r="56" spans="1:13" ht="15.75" x14ac:dyDescent="0.25">
      <c r="A56" s="421"/>
      <c r="B56" s="395"/>
      <c r="L56" s="352" t="s">
        <v>284</v>
      </c>
      <c r="M56" s="352"/>
    </row>
    <row r="57" spans="1:13" x14ac:dyDescent="0.25">
      <c r="B57"/>
    </row>
  </sheetData>
  <mergeCells count="48">
    <mergeCell ref="A1:O1"/>
    <mergeCell ref="M10:M12"/>
    <mergeCell ref="O10:O12"/>
    <mergeCell ref="N10:N12"/>
    <mergeCell ref="C30:C32"/>
    <mergeCell ref="A3:O3"/>
    <mergeCell ref="A4:O4"/>
    <mergeCell ref="K14:K15"/>
    <mergeCell ref="C8:C11"/>
    <mergeCell ref="D10:D12"/>
    <mergeCell ref="E10:E12"/>
    <mergeCell ref="F10:F12"/>
    <mergeCell ref="G10:G12"/>
    <mergeCell ref="H10:H12"/>
    <mergeCell ref="I10:I12"/>
    <mergeCell ref="J10:J12"/>
    <mergeCell ref="B54:E54"/>
    <mergeCell ref="D28:J28"/>
    <mergeCell ref="M5:M7"/>
    <mergeCell ref="A2:O2"/>
    <mergeCell ref="B52:E52"/>
    <mergeCell ref="N5:N7"/>
    <mergeCell ref="O5:O7"/>
    <mergeCell ref="L6:L7"/>
    <mergeCell ref="A5:A7"/>
    <mergeCell ref="B5:B7"/>
    <mergeCell ref="C5:C7"/>
    <mergeCell ref="D5:J7"/>
    <mergeCell ref="K5:K7"/>
    <mergeCell ref="G14:G15"/>
    <mergeCell ref="H14:H15"/>
    <mergeCell ref="I14:I15"/>
    <mergeCell ref="K10:K11"/>
    <mergeCell ref="D14:D15"/>
    <mergeCell ref="E14:E15"/>
    <mergeCell ref="F14:F15"/>
    <mergeCell ref="N23:N26"/>
    <mergeCell ref="O23:O26"/>
    <mergeCell ref="B30:B33"/>
    <mergeCell ref="K23:K26"/>
    <mergeCell ref="D23:D26"/>
    <mergeCell ref="E23:E26"/>
    <mergeCell ref="F23:F26"/>
    <mergeCell ref="G23:G26"/>
    <mergeCell ref="H23:H26"/>
    <mergeCell ref="I23:I26"/>
    <mergeCell ref="L25:L26"/>
    <mergeCell ref="M25:M26"/>
  </mergeCells>
  <pageMargins left="0.44" right="0.2" top="0.75" bottom="0.75" header="0.3" footer="0.3"/>
  <pageSetup paperSize="256" scale="55" orientation="portrait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AC64"/>
  <sheetViews>
    <sheetView tabSelected="1" topLeftCell="A43" zoomScale="40" zoomScaleNormal="40" workbookViewId="0">
      <selection sqref="A1:AC62"/>
    </sheetView>
  </sheetViews>
  <sheetFormatPr defaultRowHeight="15" x14ac:dyDescent="0.25"/>
  <cols>
    <col min="1" max="1" width="20.140625" bestFit="1" customWidth="1"/>
    <col min="2" max="2" width="21.85546875" customWidth="1"/>
    <col min="3" max="3" width="25.5703125" customWidth="1"/>
    <col min="4" max="10" width="0.140625" hidden="1" customWidth="1"/>
    <col min="11" max="11" width="29" bestFit="1" customWidth="1"/>
    <col min="12" max="12" width="37" customWidth="1"/>
    <col min="13" max="14" width="16.85546875" customWidth="1"/>
    <col min="15" max="15" width="19.85546875" style="294" customWidth="1"/>
    <col min="16" max="16" width="17.42578125" customWidth="1"/>
    <col min="17" max="17" width="20.85546875" style="493" bestFit="1" customWidth="1"/>
    <col min="18" max="18" width="17" customWidth="1"/>
    <col min="19" max="19" width="20.85546875" customWidth="1"/>
    <col min="20" max="20" width="17.42578125" customWidth="1"/>
    <col min="21" max="21" width="22.85546875" customWidth="1"/>
    <col min="22" max="22" width="17.28515625" customWidth="1"/>
    <col min="23" max="23" width="19.85546875" customWidth="1"/>
    <col min="24" max="24" width="17" customWidth="1"/>
    <col min="25" max="25" width="20.28515625" customWidth="1"/>
    <col min="26" max="26" width="17.140625" customWidth="1"/>
    <col min="27" max="27" width="20.42578125" customWidth="1"/>
    <col min="28" max="28" width="15.85546875" customWidth="1"/>
  </cols>
  <sheetData>
    <row r="1" spans="1:29" ht="21.75" customHeight="1" x14ac:dyDescent="0.25">
      <c r="A1" s="696" t="s">
        <v>257</v>
      </c>
      <c r="B1" s="696"/>
      <c r="C1" s="696"/>
      <c r="D1" s="696"/>
      <c r="E1" s="696"/>
      <c r="F1" s="696"/>
      <c r="G1" s="696"/>
      <c r="H1" s="696"/>
      <c r="I1" s="696"/>
      <c r="J1" s="696"/>
      <c r="K1" s="696"/>
      <c r="L1" s="696"/>
      <c r="M1" s="696"/>
      <c r="N1" s="696"/>
      <c r="O1" s="696"/>
      <c r="P1" s="696"/>
      <c r="Q1" s="696"/>
      <c r="R1" s="696"/>
      <c r="S1" s="696"/>
      <c r="T1" s="696"/>
      <c r="U1" s="696"/>
      <c r="V1" s="696"/>
      <c r="W1" s="696"/>
      <c r="X1" s="696"/>
      <c r="Y1" s="696"/>
      <c r="Z1" s="696"/>
      <c r="AA1" s="696"/>
      <c r="AB1" s="696"/>
      <c r="AC1" s="696"/>
    </row>
    <row r="2" spans="1:29" ht="15" customHeight="1" x14ac:dyDescent="0.25">
      <c r="A2" s="303" t="s">
        <v>338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491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</row>
    <row r="3" spans="1:29" ht="18.75" x14ac:dyDescent="0.25">
      <c r="A3" s="303" t="s">
        <v>317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491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</row>
    <row r="4" spans="1:29" ht="18.75" x14ac:dyDescent="0.25">
      <c r="A4" s="783" t="s">
        <v>258</v>
      </c>
      <c r="B4" s="783"/>
      <c r="C4" s="783"/>
      <c r="D4" s="783"/>
      <c r="E4" s="783"/>
      <c r="F4" s="783"/>
      <c r="G4" s="783"/>
      <c r="H4" s="783"/>
      <c r="I4" s="783"/>
      <c r="J4" s="783"/>
      <c r="K4" s="783"/>
      <c r="L4" s="783"/>
      <c r="M4" s="299"/>
      <c r="N4" s="299"/>
      <c r="O4" s="299"/>
      <c r="P4" s="299"/>
      <c r="Q4" s="492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299"/>
    </row>
    <row r="5" spans="1:29" ht="15.75" thickBot="1" x14ac:dyDescent="0.3">
      <c r="AB5" s="397"/>
    </row>
    <row r="6" spans="1:29" s="130" customFormat="1" ht="18.75" customHeight="1" x14ac:dyDescent="0.25">
      <c r="A6" s="787" t="s">
        <v>1</v>
      </c>
      <c r="B6" s="789" t="s">
        <v>2</v>
      </c>
      <c r="C6" s="811" t="s">
        <v>137</v>
      </c>
      <c r="D6" s="813" t="s">
        <v>3</v>
      </c>
      <c r="E6" s="814"/>
      <c r="F6" s="814"/>
      <c r="G6" s="814"/>
      <c r="H6" s="814"/>
      <c r="I6" s="814"/>
      <c r="J6" s="814"/>
      <c r="K6" s="802" t="s">
        <v>4</v>
      </c>
      <c r="L6" s="481" t="s">
        <v>5</v>
      </c>
      <c r="M6" s="802" t="s">
        <v>228</v>
      </c>
      <c r="N6" s="823" t="s">
        <v>7</v>
      </c>
      <c r="O6" s="789"/>
      <c r="P6" s="789"/>
      <c r="Q6" s="789"/>
      <c r="R6" s="789"/>
      <c r="S6" s="789"/>
      <c r="T6" s="789"/>
      <c r="U6" s="789"/>
      <c r="V6" s="789"/>
      <c r="W6" s="789"/>
      <c r="X6" s="789"/>
      <c r="Y6" s="789"/>
      <c r="Z6" s="789"/>
      <c r="AA6" s="824"/>
      <c r="AB6" s="796" t="s">
        <v>12</v>
      </c>
      <c r="AC6" s="793" t="s">
        <v>13</v>
      </c>
    </row>
    <row r="7" spans="1:29" s="130" customFormat="1" ht="30.75" customHeight="1" x14ac:dyDescent="0.25">
      <c r="A7" s="788"/>
      <c r="B7" s="790"/>
      <c r="C7" s="812"/>
      <c r="D7" s="815"/>
      <c r="E7" s="816"/>
      <c r="F7" s="816"/>
      <c r="G7" s="816"/>
      <c r="H7" s="816"/>
      <c r="I7" s="816"/>
      <c r="J7" s="816"/>
      <c r="K7" s="803"/>
      <c r="L7" s="795" t="s">
        <v>315</v>
      </c>
      <c r="M7" s="803"/>
      <c r="N7" s="798" t="s">
        <v>115</v>
      </c>
      <c r="O7" s="797"/>
      <c r="P7" s="805" t="s">
        <v>116</v>
      </c>
      <c r="Q7" s="805"/>
      <c r="R7" s="805" t="s">
        <v>117</v>
      </c>
      <c r="S7" s="805"/>
      <c r="T7" s="805" t="s">
        <v>118</v>
      </c>
      <c r="U7" s="805"/>
      <c r="V7" s="805" t="s">
        <v>119</v>
      </c>
      <c r="W7" s="805"/>
      <c r="X7" s="805" t="s">
        <v>120</v>
      </c>
      <c r="Y7" s="805"/>
      <c r="Z7" s="826" t="s">
        <v>11</v>
      </c>
      <c r="AA7" s="827"/>
      <c r="AB7" s="797"/>
      <c r="AC7" s="794"/>
    </row>
    <row r="8" spans="1:29" s="130" customFormat="1" ht="28.5" customHeight="1" x14ac:dyDescent="0.25">
      <c r="A8" s="788"/>
      <c r="B8" s="790"/>
      <c r="C8" s="812"/>
      <c r="D8" s="815"/>
      <c r="E8" s="816"/>
      <c r="F8" s="816"/>
      <c r="G8" s="816"/>
      <c r="H8" s="816"/>
      <c r="I8" s="816"/>
      <c r="J8" s="816"/>
      <c r="K8" s="804"/>
      <c r="L8" s="795"/>
      <c r="M8" s="804"/>
      <c r="N8" s="502" t="s">
        <v>9</v>
      </c>
      <c r="O8" s="504" t="s">
        <v>10</v>
      </c>
      <c r="P8" s="482" t="s">
        <v>9</v>
      </c>
      <c r="Q8" s="482" t="s">
        <v>10</v>
      </c>
      <c r="R8" s="482" t="s">
        <v>9</v>
      </c>
      <c r="S8" s="482" t="s">
        <v>10</v>
      </c>
      <c r="T8" s="482" t="s">
        <v>9</v>
      </c>
      <c r="U8" s="482" t="s">
        <v>10</v>
      </c>
      <c r="V8" s="482" t="s">
        <v>9</v>
      </c>
      <c r="W8" s="482" t="s">
        <v>10</v>
      </c>
      <c r="X8" s="482" t="s">
        <v>9</v>
      </c>
      <c r="Y8" s="482" t="s">
        <v>10</v>
      </c>
      <c r="Z8" s="482" t="s">
        <v>9</v>
      </c>
      <c r="AA8" s="550" t="s">
        <v>10</v>
      </c>
      <c r="AB8" s="797"/>
      <c r="AC8" s="794"/>
    </row>
    <row r="9" spans="1:29" ht="60" x14ac:dyDescent="0.25">
      <c r="A9" s="817" t="s">
        <v>342</v>
      </c>
      <c r="B9" s="791" t="s">
        <v>346</v>
      </c>
      <c r="C9" s="791" t="s">
        <v>343</v>
      </c>
      <c r="D9" s="472">
        <v>4</v>
      </c>
      <c r="E9" s="472" t="s">
        <v>48</v>
      </c>
      <c r="F9" s="472">
        <v>4</v>
      </c>
      <c r="G9" s="472" t="s">
        <v>48</v>
      </c>
      <c r="H9" s="472">
        <v>2</v>
      </c>
      <c r="I9" s="472" t="s">
        <v>48</v>
      </c>
      <c r="J9" s="445"/>
      <c r="K9" s="499" t="str">
        <f>RANCANGAN!L7</f>
        <v>Program Pelayanan Administrasi Perkantoran</v>
      </c>
      <c r="L9" s="636" t="s">
        <v>316</v>
      </c>
      <c r="M9" s="432">
        <v>0.7</v>
      </c>
      <c r="N9" s="432">
        <v>0.75</v>
      </c>
      <c r="O9" s="505">
        <f>SUM(O10:O31)</f>
        <v>15981701500</v>
      </c>
      <c r="P9" s="433">
        <v>1</v>
      </c>
      <c r="Q9" s="505">
        <f>SUM(Q10:Q31)</f>
        <v>20399520050</v>
      </c>
      <c r="R9" s="433">
        <v>1</v>
      </c>
      <c r="S9" s="434">
        <f>SUM(S10:S31)</f>
        <v>25883900808</v>
      </c>
      <c r="T9" s="433">
        <v>1</v>
      </c>
      <c r="U9" s="434">
        <f>SUM(U10:U31)</f>
        <v>30826231998.5</v>
      </c>
      <c r="V9" s="433">
        <v>1</v>
      </c>
      <c r="W9" s="434">
        <f>SUM(W10:W31)</f>
        <v>36023111627.125</v>
      </c>
      <c r="X9" s="433">
        <v>1</v>
      </c>
      <c r="Y9" s="434">
        <f>SUM(Y10:Y31)</f>
        <v>42179673892.021248</v>
      </c>
      <c r="Z9" s="433">
        <f>'[1]pem dan hukum'!$W$6</f>
        <v>1</v>
      </c>
      <c r="AA9" s="551">
        <f>SUM(AA10:AA31)</f>
        <v>44146120392.021248</v>
      </c>
      <c r="AB9" s="539" t="s">
        <v>113</v>
      </c>
      <c r="AC9" s="435" t="s">
        <v>256</v>
      </c>
    </row>
    <row r="10" spans="1:29" ht="33" customHeight="1" x14ac:dyDescent="0.25">
      <c r="A10" s="818"/>
      <c r="B10" s="792"/>
      <c r="C10" s="792"/>
      <c r="D10" s="461">
        <v>4</v>
      </c>
      <c r="E10" s="461" t="s">
        <v>48</v>
      </c>
      <c r="F10" s="461">
        <v>4</v>
      </c>
      <c r="G10" s="461" t="s">
        <v>48</v>
      </c>
      <c r="H10" s="461">
        <v>2</v>
      </c>
      <c r="I10" s="461" t="s">
        <v>48</v>
      </c>
      <c r="J10" s="461" t="s">
        <v>48</v>
      </c>
      <c r="K10" s="436" t="s">
        <v>38</v>
      </c>
      <c r="L10" s="437" t="str">
        <f>RANCANGAN!M8</f>
        <v>Jumlah surat masuk/keluar per tahun</v>
      </c>
      <c r="M10" s="438" t="s">
        <v>254</v>
      </c>
      <c r="N10" s="447" t="s">
        <v>111</v>
      </c>
      <c r="O10" s="443">
        <f>[2]Sheet1!$L$6</f>
        <v>85468000</v>
      </c>
      <c r="P10" s="506" t="str">
        <f>RANCANGAN!O8</f>
        <v>23000 surat</v>
      </c>
      <c r="Q10" s="506">
        <f>O10*10%</f>
        <v>8546800</v>
      </c>
      <c r="R10" s="438" t="s">
        <v>240</v>
      </c>
      <c r="S10" s="439">
        <f>[2]Sheet1!$P$6</f>
        <v>103416280</v>
      </c>
      <c r="T10" s="438" t="s">
        <v>241</v>
      </c>
      <c r="U10" s="439">
        <f>[2]Sheet1!$R$6</f>
        <v>113757908</v>
      </c>
      <c r="V10" s="438" t="s">
        <v>242</v>
      </c>
      <c r="W10" s="439">
        <f>[2]Sheet1!$T$6</f>
        <v>125133698.8</v>
      </c>
      <c r="X10" s="438" t="s">
        <v>243</v>
      </c>
      <c r="Y10" s="439">
        <f>[2]Sheet1!$V$6</f>
        <v>137647068.68000001</v>
      </c>
      <c r="Z10" s="438" t="s">
        <v>244</v>
      </c>
      <c r="AA10" s="552">
        <f>Y10</f>
        <v>137647068.68000001</v>
      </c>
      <c r="AB10" s="540"/>
      <c r="AC10" s="440"/>
    </row>
    <row r="11" spans="1:29" ht="37.5" customHeight="1" x14ac:dyDescent="0.25">
      <c r="A11" s="818"/>
      <c r="B11" s="792"/>
      <c r="C11" s="792"/>
      <c r="D11" s="784">
        <v>4</v>
      </c>
      <c r="E11" s="784" t="s">
        <v>48</v>
      </c>
      <c r="F11" s="784">
        <v>4</v>
      </c>
      <c r="G11" s="784" t="s">
        <v>48</v>
      </c>
      <c r="H11" s="784">
        <v>2</v>
      </c>
      <c r="I11" s="784" t="s">
        <v>48</v>
      </c>
      <c r="J11" s="784" t="s">
        <v>50</v>
      </c>
      <c r="K11" s="799" t="s">
        <v>39</v>
      </c>
      <c r="L11" s="501" t="str">
        <f>RANCANGAN!M17</f>
        <v>Persentase Pembayaran komunikasi yang difasilitasi</v>
      </c>
      <c r="M11" s="531">
        <v>1</v>
      </c>
      <c r="N11" s="531">
        <v>1</v>
      </c>
      <c r="O11" s="507">
        <f>[2]Sheet1!$L$7</f>
        <v>3887122000</v>
      </c>
      <c r="P11" s="531">
        <v>1</v>
      </c>
      <c r="Q11" s="507">
        <f>[2]Sheet1!$N$7</f>
        <v>5053258600</v>
      </c>
      <c r="R11" s="532">
        <f>P11</f>
        <v>1</v>
      </c>
      <c r="S11" s="507">
        <f>RANCANGAN!R17</f>
        <v>6569236180</v>
      </c>
      <c r="T11" s="532">
        <f>R11</f>
        <v>1</v>
      </c>
      <c r="U11" s="507">
        <f>RANCANGAN!T17</f>
        <v>8540007034</v>
      </c>
      <c r="V11" s="532">
        <f>T11</f>
        <v>1</v>
      </c>
      <c r="W11" s="507">
        <f>RANCANGAN!V17</f>
        <v>10248008440.799999</v>
      </c>
      <c r="X11" s="532">
        <f>V11</f>
        <v>1</v>
      </c>
      <c r="Y11" s="507">
        <f>RANCANGAN!X17</f>
        <v>12297610128.959999</v>
      </c>
      <c r="Z11" s="532">
        <f>X11</f>
        <v>1</v>
      </c>
      <c r="AA11" s="553">
        <f>RANCANGAN!Z17</f>
        <v>12297610128.959999</v>
      </c>
      <c r="AB11" s="541"/>
      <c r="AC11" s="465"/>
    </row>
    <row r="12" spans="1:29" ht="30" x14ac:dyDescent="0.25">
      <c r="A12" s="818"/>
      <c r="B12" s="792"/>
      <c r="C12" s="792"/>
      <c r="D12" s="785"/>
      <c r="E12" s="785"/>
      <c r="F12" s="785"/>
      <c r="G12" s="785"/>
      <c r="H12" s="785"/>
      <c r="I12" s="785"/>
      <c r="J12" s="785"/>
      <c r="K12" s="825"/>
      <c r="L12" s="534" t="str">
        <f>RANCANGAN!M18</f>
        <v>Persentase Pembayaran Air yang difasilitasi</v>
      </c>
      <c r="M12" s="466"/>
      <c r="N12" s="526"/>
      <c r="O12" s="508"/>
      <c r="P12" s="509"/>
      <c r="Q12" s="508"/>
      <c r="R12" s="526"/>
      <c r="S12" s="526"/>
      <c r="T12" s="526"/>
      <c r="U12" s="526"/>
      <c r="V12" s="526"/>
      <c r="W12" s="526"/>
      <c r="X12" s="526"/>
      <c r="Y12" s="526"/>
      <c r="Z12" s="526"/>
      <c r="AA12" s="554"/>
      <c r="AB12" s="542"/>
      <c r="AC12" s="467"/>
    </row>
    <row r="13" spans="1:29" ht="30" x14ac:dyDescent="0.25">
      <c r="A13" s="818"/>
      <c r="B13" s="792"/>
      <c r="C13" s="638"/>
      <c r="D13" s="786"/>
      <c r="E13" s="786"/>
      <c r="F13" s="786"/>
      <c r="G13" s="786"/>
      <c r="H13" s="786"/>
      <c r="I13" s="786"/>
      <c r="J13" s="786"/>
      <c r="K13" s="446"/>
      <c r="L13" s="468" t="str">
        <f>RANCANGAN!M19</f>
        <v>Persentase Pembayaran Listrik ayng difasilitasi</v>
      </c>
      <c r="M13" s="455"/>
      <c r="N13" s="533"/>
      <c r="O13" s="510"/>
      <c r="P13" s="511"/>
      <c r="Q13" s="510"/>
      <c r="R13" s="533"/>
      <c r="S13" s="533"/>
      <c r="T13" s="533"/>
      <c r="U13" s="533"/>
      <c r="V13" s="533"/>
      <c r="W13" s="533"/>
      <c r="X13" s="533"/>
      <c r="Y13" s="533"/>
      <c r="Z13" s="533"/>
      <c r="AA13" s="555"/>
      <c r="AB13" s="543"/>
      <c r="AC13" s="469"/>
    </row>
    <row r="14" spans="1:29" ht="47.25" customHeight="1" x14ac:dyDescent="0.25">
      <c r="A14" s="444"/>
      <c r="B14" s="441"/>
      <c r="C14" s="441"/>
      <c r="D14" s="461">
        <v>4</v>
      </c>
      <c r="E14" s="461" t="s">
        <v>48</v>
      </c>
      <c r="F14" s="461">
        <v>4</v>
      </c>
      <c r="G14" s="461" t="s">
        <v>48</v>
      </c>
      <c r="H14" s="461">
        <v>2</v>
      </c>
      <c r="I14" s="461" t="s">
        <v>48</v>
      </c>
      <c r="J14" s="461" t="s">
        <v>51</v>
      </c>
      <c r="K14" s="436" t="s">
        <v>40</v>
      </c>
      <c r="L14" s="437" t="str">
        <f>RANCANGAN!M20</f>
        <v>Persentase Jasa Peralatan dan perlengkapan Kantor yang difasilitasi</v>
      </c>
      <c r="M14" s="442">
        <v>1</v>
      </c>
      <c r="N14" s="442">
        <v>1</v>
      </c>
      <c r="O14" s="443">
        <f>[2]Sheet1!$L$8</f>
        <v>405020000</v>
      </c>
      <c r="P14" s="442">
        <v>1</v>
      </c>
      <c r="Q14" s="443">
        <f>[2]Sheet1!$N$8</f>
        <v>526526000</v>
      </c>
      <c r="R14" s="442">
        <v>1</v>
      </c>
      <c r="S14" s="439">
        <f>[2]Sheet1!$P$8</f>
        <v>684483800</v>
      </c>
      <c r="T14" s="442">
        <v>1</v>
      </c>
      <c r="U14" s="439">
        <f>[2]Sheet1!$R$8</f>
        <v>889828940</v>
      </c>
      <c r="V14" s="442">
        <v>1</v>
      </c>
      <c r="W14" s="439">
        <f>[2]Sheet1!$T$8</f>
        <v>1156777622</v>
      </c>
      <c r="X14" s="442">
        <v>1</v>
      </c>
      <c r="Y14" s="439">
        <f>[2]Sheet1!$V$8</f>
        <v>1503810908.5999999</v>
      </c>
      <c r="Z14" s="442">
        <v>1</v>
      </c>
      <c r="AA14" s="552">
        <f>Y14</f>
        <v>1503810908.5999999</v>
      </c>
      <c r="AB14" s="540"/>
      <c r="AC14" s="440"/>
    </row>
    <row r="15" spans="1:29" ht="45" x14ac:dyDescent="0.25">
      <c r="A15" s="444"/>
      <c r="B15" s="441"/>
      <c r="C15" s="441"/>
      <c r="D15" s="784">
        <v>4</v>
      </c>
      <c r="E15" s="784" t="s">
        <v>48</v>
      </c>
      <c r="F15" s="784">
        <v>4</v>
      </c>
      <c r="G15" s="784" t="s">
        <v>48</v>
      </c>
      <c r="H15" s="784">
        <v>2</v>
      </c>
      <c r="I15" s="784" t="s">
        <v>48</v>
      </c>
      <c r="J15" s="483" t="s">
        <v>52</v>
      </c>
      <c r="K15" s="799" t="s">
        <v>41</v>
      </c>
      <c r="L15" s="451" t="str">
        <f>RANCANGAN!M21</f>
        <v>Jumlah kendaraan dinas yang diasuransikan</v>
      </c>
      <c r="M15" s="448" t="str">
        <f>N15</f>
        <v>94 Kendaraan dinas R4</v>
      </c>
      <c r="N15" s="448" t="s">
        <v>235</v>
      </c>
      <c r="O15" s="452">
        <f>[2]Sheet1!$L$9</f>
        <v>797573000</v>
      </c>
      <c r="P15" s="448" t="s">
        <v>235</v>
      </c>
      <c r="Q15" s="452">
        <f>[2]Sheet1!$N$9</f>
        <v>877330300</v>
      </c>
      <c r="R15" s="448" t="s">
        <v>320</v>
      </c>
      <c r="S15" s="453">
        <f>[2]Sheet1!$P$9</f>
        <v>965063330</v>
      </c>
      <c r="T15" s="448" t="s">
        <v>321</v>
      </c>
      <c r="U15" s="453">
        <f>[2]Sheet1!$R$9</f>
        <v>1061569663</v>
      </c>
      <c r="V15" s="448" t="s">
        <v>322</v>
      </c>
      <c r="W15" s="453">
        <f>[2]Sheet1!$T$9</f>
        <v>1167726629.3</v>
      </c>
      <c r="X15" s="448" t="s">
        <v>323</v>
      </c>
      <c r="Y15" s="453">
        <f>[2]Sheet1!$V$9</f>
        <v>1284499292.23</v>
      </c>
      <c r="Z15" s="448" t="s">
        <v>323</v>
      </c>
      <c r="AA15" s="556">
        <f>Y15</f>
        <v>1284499292.23</v>
      </c>
      <c r="AB15" s="544"/>
      <c r="AC15" s="535"/>
    </row>
    <row r="16" spans="1:29" ht="77.25" customHeight="1" x14ac:dyDescent="0.25">
      <c r="A16" s="444"/>
      <c r="B16" s="441"/>
      <c r="C16" s="441"/>
      <c r="D16" s="786"/>
      <c r="E16" s="786"/>
      <c r="F16" s="786"/>
      <c r="G16" s="786"/>
      <c r="H16" s="786"/>
      <c r="I16" s="786"/>
      <c r="J16" s="484"/>
      <c r="K16" s="800"/>
      <c r="L16" s="536" t="str">
        <f>RANCANGAN!M22</f>
        <v>Jumlah gedung kantor/rumah dinas yang diasuransikan</v>
      </c>
      <c r="M16" s="537" t="str">
        <f>N16</f>
        <v>6 Gedung kantor, 3 Rumah dinas jabatan</v>
      </c>
      <c r="N16" s="537" t="s">
        <v>234</v>
      </c>
      <c r="O16" s="528"/>
      <c r="P16" s="537" t="s">
        <v>234</v>
      </c>
      <c r="Q16" s="528"/>
      <c r="R16" s="537" t="s">
        <v>234</v>
      </c>
      <c r="S16" s="527"/>
      <c r="T16" s="537" t="s">
        <v>234</v>
      </c>
      <c r="U16" s="527"/>
      <c r="V16" s="537" t="s">
        <v>234</v>
      </c>
      <c r="W16" s="527"/>
      <c r="X16" s="537" t="s">
        <v>234</v>
      </c>
      <c r="Y16" s="527"/>
      <c r="Z16" s="537" t="s">
        <v>234</v>
      </c>
      <c r="AA16" s="557"/>
      <c r="AB16" s="545"/>
      <c r="AC16" s="538"/>
    </row>
    <row r="17" spans="1:29" ht="45" x14ac:dyDescent="0.25">
      <c r="A17" s="444"/>
      <c r="B17" s="441"/>
      <c r="C17" s="441"/>
      <c r="D17" s="461">
        <v>4</v>
      </c>
      <c r="E17" s="461" t="s">
        <v>48</v>
      </c>
      <c r="F17" s="461">
        <v>4</v>
      </c>
      <c r="G17" s="461" t="s">
        <v>48</v>
      </c>
      <c r="H17" s="461">
        <v>2</v>
      </c>
      <c r="I17" s="461" t="s">
        <v>48</v>
      </c>
      <c r="J17" s="461" t="s">
        <v>84</v>
      </c>
      <c r="K17" s="436" t="s">
        <v>230</v>
      </c>
      <c r="L17" s="437" t="str">
        <f>RANCANGAN!M37</f>
        <v>Jumlah pegawai yang dibayar gajinya</v>
      </c>
      <c r="M17" s="438" t="s">
        <v>192</v>
      </c>
      <c r="N17" s="438" t="s">
        <v>192</v>
      </c>
      <c r="O17" s="443">
        <v>2672352000</v>
      </c>
      <c r="P17" s="438" t="s">
        <v>192</v>
      </c>
      <c r="Q17" s="443">
        <f>[2]Sheet1!$N$10</f>
        <v>3073204800</v>
      </c>
      <c r="R17" s="438" t="s">
        <v>309</v>
      </c>
      <c r="S17" s="439">
        <f>[2]Sheet1!$P$10</f>
        <v>3534185520</v>
      </c>
      <c r="T17" s="438" t="s">
        <v>309</v>
      </c>
      <c r="U17" s="439">
        <f>[2]Sheet1!$R$10</f>
        <v>4064313348</v>
      </c>
      <c r="V17" s="438" t="s">
        <v>309</v>
      </c>
      <c r="W17" s="439">
        <f>[2]Sheet1!$T$10</f>
        <v>4673960350.1999998</v>
      </c>
      <c r="X17" s="439"/>
      <c r="Y17" s="439">
        <f>[2]Sheet1!$V$10</f>
        <v>5375054402.7299995</v>
      </c>
      <c r="Z17" s="439"/>
      <c r="AA17" s="552">
        <f t="shared" ref="AA17:AA24" si="0">Y17</f>
        <v>5375054402.7299995</v>
      </c>
      <c r="AB17" s="540"/>
      <c r="AC17" s="440"/>
    </row>
    <row r="18" spans="1:29" s="20" customFormat="1" ht="30" x14ac:dyDescent="0.25">
      <c r="A18" s="619"/>
      <c r="B18" s="620"/>
      <c r="C18" s="620"/>
      <c r="D18" s="621">
        <v>4</v>
      </c>
      <c r="E18" s="621" t="s">
        <v>48</v>
      </c>
      <c r="F18" s="621">
        <v>4</v>
      </c>
      <c r="G18" s="621" t="s">
        <v>48</v>
      </c>
      <c r="H18" s="621">
        <v>2</v>
      </c>
      <c r="I18" s="621" t="s">
        <v>48</v>
      </c>
      <c r="J18" s="621" t="s">
        <v>98</v>
      </c>
      <c r="K18" s="622" t="s">
        <v>95</v>
      </c>
      <c r="L18" s="623" t="str">
        <f>RANCANGAN!M44</f>
        <v>Score IKM Kebersihan Kantor</v>
      </c>
      <c r="M18" s="617">
        <v>0</v>
      </c>
      <c r="N18" s="617" t="s">
        <v>214</v>
      </c>
      <c r="O18" s="624">
        <v>1199280000</v>
      </c>
      <c r="P18" s="617" t="s">
        <v>214</v>
      </c>
      <c r="Q18" s="624">
        <f>[2]Sheet1!$N$11</f>
        <v>1379172000</v>
      </c>
      <c r="R18" s="617"/>
      <c r="S18" s="624">
        <f>[2]Sheet1!$P$11</f>
        <v>1586047800</v>
      </c>
      <c r="T18" s="624"/>
      <c r="U18" s="624">
        <f>[2]Sheet1!$R$11</f>
        <v>1823954970</v>
      </c>
      <c r="V18" s="624"/>
      <c r="W18" s="624">
        <f>[2]Sheet1!$T$11</f>
        <v>2097548215.5</v>
      </c>
      <c r="X18" s="624"/>
      <c r="Y18" s="624">
        <f>[2]Sheet1!$V$11</f>
        <v>2412180447.8249998</v>
      </c>
      <c r="Z18" s="624"/>
      <c r="AA18" s="625">
        <f t="shared" si="0"/>
        <v>2412180447.8249998</v>
      </c>
      <c r="AB18" s="626"/>
      <c r="AC18" s="627"/>
    </row>
    <row r="19" spans="1:29" ht="30" x14ac:dyDescent="0.25">
      <c r="A19" s="444"/>
      <c r="B19" s="441"/>
      <c r="C19" s="605" t="s">
        <v>332</v>
      </c>
      <c r="D19" s="461"/>
      <c r="E19" s="461"/>
      <c r="F19" s="461"/>
      <c r="G19" s="461"/>
      <c r="H19" s="461"/>
      <c r="I19" s="461"/>
      <c r="J19" s="461"/>
      <c r="K19" s="614" t="s">
        <v>42</v>
      </c>
      <c r="L19" s="447" t="s">
        <v>336</v>
      </c>
      <c r="M19" s="442">
        <v>1</v>
      </c>
      <c r="N19" s="615">
        <v>1</v>
      </c>
      <c r="O19" s="616">
        <v>282412500</v>
      </c>
      <c r="P19" s="438">
        <v>0</v>
      </c>
      <c r="Q19" s="443">
        <v>0</v>
      </c>
      <c r="R19" s="438">
        <v>0</v>
      </c>
      <c r="S19" s="443">
        <v>0</v>
      </c>
      <c r="T19" s="438">
        <v>0</v>
      </c>
      <c r="U19" s="443">
        <v>0</v>
      </c>
      <c r="V19" s="438">
        <v>0</v>
      </c>
      <c r="W19" s="443">
        <v>0</v>
      </c>
      <c r="X19" s="438">
        <v>0</v>
      </c>
      <c r="Y19" s="443">
        <v>0</v>
      </c>
      <c r="Z19" s="615">
        <v>1</v>
      </c>
      <c r="AA19" s="616">
        <v>282412500</v>
      </c>
      <c r="AB19" s="540"/>
      <c r="AC19" s="440"/>
    </row>
    <row r="20" spans="1:29" ht="30.75" customHeight="1" x14ac:dyDescent="0.25">
      <c r="A20" s="444"/>
      <c r="B20" s="441"/>
      <c r="C20" s="441"/>
      <c r="D20" s="461">
        <v>4</v>
      </c>
      <c r="E20" s="461" t="s">
        <v>48</v>
      </c>
      <c r="F20" s="461">
        <v>4</v>
      </c>
      <c r="G20" s="461" t="s">
        <v>48</v>
      </c>
      <c r="H20" s="461">
        <v>2</v>
      </c>
      <c r="I20" s="461" t="s">
        <v>48</v>
      </c>
      <c r="J20" s="461">
        <v>11</v>
      </c>
      <c r="K20" s="779" t="s">
        <v>43</v>
      </c>
      <c r="L20" s="781" t="str">
        <f>RANCANGAN!M10</f>
        <v>Persentase Kebutuhan barang cetakan dan penggandan yang difasilitasi</v>
      </c>
      <c r="M20" s="618">
        <v>1</v>
      </c>
      <c r="N20" s="618">
        <v>1</v>
      </c>
      <c r="O20" s="452">
        <v>423554000</v>
      </c>
      <c r="P20" s="618">
        <v>1</v>
      </c>
      <c r="Q20" s="452">
        <f>RANCANGAN!P10</f>
        <v>465909400</v>
      </c>
      <c r="R20" s="618">
        <v>1</v>
      </c>
      <c r="S20" s="453">
        <f>[2]Sheet1!$P$13</f>
        <v>512500340</v>
      </c>
      <c r="T20" s="618">
        <v>1</v>
      </c>
      <c r="U20" s="453">
        <f>[2]Sheet1!$R$13</f>
        <v>563750374</v>
      </c>
      <c r="V20" s="618">
        <v>1</v>
      </c>
      <c r="W20" s="453">
        <f>[2]Sheet1!$T$13</f>
        <v>620125411.39999998</v>
      </c>
      <c r="X20" s="618">
        <v>1</v>
      </c>
      <c r="Y20" s="453">
        <f>[2]Sheet1!$V$13</f>
        <v>682137952.53999996</v>
      </c>
      <c r="Z20" s="618">
        <v>1</v>
      </c>
      <c r="AA20" s="556">
        <f t="shared" si="0"/>
        <v>682137952.53999996</v>
      </c>
      <c r="AB20" s="544"/>
      <c r="AC20" s="535"/>
    </row>
    <row r="21" spans="1:29" ht="93.75" customHeight="1" x14ac:dyDescent="0.25">
      <c r="A21" s="444"/>
      <c r="B21" s="441"/>
      <c r="C21" s="441"/>
      <c r="D21" s="461"/>
      <c r="E21" s="461"/>
      <c r="F21" s="461"/>
      <c r="G21" s="461"/>
      <c r="H21" s="461"/>
      <c r="I21" s="461"/>
      <c r="J21" s="461"/>
      <c r="K21" s="780"/>
      <c r="L21" s="782"/>
      <c r="M21" s="569">
        <v>0</v>
      </c>
      <c r="N21" s="569">
        <v>0</v>
      </c>
      <c r="O21" s="628"/>
      <c r="P21" s="629" t="s">
        <v>337</v>
      </c>
      <c r="Q21" s="528"/>
      <c r="R21" s="629" t="s">
        <v>337</v>
      </c>
      <c r="S21" s="530"/>
      <c r="T21" s="629" t="s">
        <v>337</v>
      </c>
      <c r="U21" s="530"/>
      <c r="V21" s="629" t="s">
        <v>337</v>
      </c>
      <c r="W21" s="530"/>
      <c r="X21" s="629" t="s">
        <v>337</v>
      </c>
      <c r="Y21" s="530"/>
      <c r="Z21" s="629" t="s">
        <v>337</v>
      </c>
      <c r="AA21" s="595"/>
      <c r="AB21" s="545"/>
      <c r="AC21" s="538"/>
    </row>
    <row r="22" spans="1:29" ht="59.25" customHeight="1" x14ac:dyDescent="0.25">
      <c r="A22" s="444"/>
      <c r="B22" s="441"/>
      <c r="C22" s="441"/>
      <c r="D22" s="461">
        <v>4</v>
      </c>
      <c r="E22" s="461" t="s">
        <v>48</v>
      </c>
      <c r="F22" s="461">
        <v>4</v>
      </c>
      <c r="G22" s="461" t="s">
        <v>48</v>
      </c>
      <c r="H22" s="461">
        <v>2</v>
      </c>
      <c r="I22" s="461" t="s">
        <v>48</v>
      </c>
      <c r="J22" s="461">
        <v>12</v>
      </c>
      <c r="K22" s="436" t="s">
        <v>97</v>
      </c>
      <c r="L22" s="437" t="str">
        <f>RANCANGAN!M45</f>
        <v>Persentase  Komponen Instalasi listrik/penerangan bangunan kantor yang di fasilitasi</v>
      </c>
      <c r="M22" s="442">
        <v>1</v>
      </c>
      <c r="N22" s="442">
        <v>1</v>
      </c>
      <c r="O22" s="443">
        <v>731100000</v>
      </c>
      <c r="P22" s="442">
        <v>1</v>
      </c>
      <c r="Q22" s="443">
        <f>RANCANGAN!P45</f>
        <v>804210000</v>
      </c>
      <c r="R22" s="442">
        <v>1</v>
      </c>
      <c r="S22" s="439">
        <f>[2]Sheet1!$P$14</f>
        <v>884631000</v>
      </c>
      <c r="T22" s="442">
        <v>1</v>
      </c>
      <c r="U22" s="439">
        <f>[2]Sheet1!$R$14</f>
        <v>973094100</v>
      </c>
      <c r="V22" s="442">
        <v>1</v>
      </c>
      <c r="W22" s="439">
        <f>[2]Sheet1!$T$14</f>
        <v>1070403510</v>
      </c>
      <c r="X22" s="442">
        <v>1</v>
      </c>
      <c r="Y22" s="439">
        <f>[2]Sheet1!$V$14</f>
        <v>1177443861</v>
      </c>
      <c r="Z22" s="442">
        <v>1</v>
      </c>
      <c r="AA22" s="552">
        <f t="shared" si="0"/>
        <v>1177443861</v>
      </c>
      <c r="AB22" s="540"/>
      <c r="AC22" s="440"/>
    </row>
    <row r="23" spans="1:29" ht="30" customHeight="1" x14ac:dyDescent="0.25">
      <c r="A23" s="444"/>
      <c r="B23" s="441"/>
      <c r="C23" s="441"/>
      <c r="D23" s="461">
        <v>4</v>
      </c>
      <c r="E23" s="461" t="s">
        <v>48</v>
      </c>
      <c r="F23" s="461">
        <v>4</v>
      </c>
      <c r="G23" s="461" t="s">
        <v>48</v>
      </c>
      <c r="H23" s="461">
        <v>2</v>
      </c>
      <c r="I23" s="461" t="s">
        <v>48</v>
      </c>
      <c r="J23" s="461">
        <v>16</v>
      </c>
      <c r="K23" s="436" t="s">
        <v>44</v>
      </c>
      <c r="L23" s="437" t="str">
        <f>RANCANGAN!M23</f>
        <v>Persentase bahan logistik kantor yang difasilitasi</v>
      </c>
      <c r="M23" s="442">
        <v>1</v>
      </c>
      <c r="N23" s="442">
        <v>1</v>
      </c>
      <c r="O23" s="443">
        <v>960340000</v>
      </c>
      <c r="P23" s="442">
        <v>1</v>
      </c>
      <c r="Q23" s="443">
        <f>RANCANGAN!P23</f>
        <v>1200425000</v>
      </c>
      <c r="R23" s="442">
        <v>1</v>
      </c>
      <c r="S23" s="439">
        <f>[2]Sheet1!$P$15</f>
        <v>1500531250</v>
      </c>
      <c r="T23" s="442">
        <v>1</v>
      </c>
      <c r="U23" s="439">
        <f>[2]Sheet1!$R$15</f>
        <v>1875664062.5</v>
      </c>
      <c r="V23" s="442">
        <v>1</v>
      </c>
      <c r="W23" s="439">
        <f>[2]Sheet1!$T$15</f>
        <v>2344580078.125</v>
      </c>
      <c r="X23" s="442">
        <v>1</v>
      </c>
      <c r="Y23" s="439">
        <f>[2]Sheet1!$V$15</f>
        <v>2930725097.65625</v>
      </c>
      <c r="Z23" s="442">
        <v>1</v>
      </c>
      <c r="AA23" s="558">
        <f t="shared" si="0"/>
        <v>2930725097.65625</v>
      </c>
      <c r="AB23" s="540"/>
      <c r="AC23" s="440"/>
    </row>
    <row r="24" spans="1:29" ht="44.25" customHeight="1" x14ac:dyDescent="0.25">
      <c r="A24" s="444"/>
      <c r="B24" s="441"/>
      <c r="C24" s="441"/>
      <c r="D24" s="461">
        <v>4</v>
      </c>
      <c r="E24" s="461" t="s">
        <v>48</v>
      </c>
      <c r="F24" s="461">
        <v>4</v>
      </c>
      <c r="G24" s="461" t="s">
        <v>48</v>
      </c>
      <c r="H24" s="461">
        <v>2</v>
      </c>
      <c r="I24" s="461" t="s">
        <v>48</v>
      </c>
      <c r="J24" s="461">
        <v>18</v>
      </c>
      <c r="K24" s="436" t="s">
        <v>82</v>
      </c>
      <c r="L24" s="437" t="str">
        <f>RANCANGAN!M38</f>
        <v>Jumlah rapat koordinasi dan konsultasi yanga difasilitasi</v>
      </c>
      <c r="M24" s="438" t="s">
        <v>237</v>
      </c>
      <c r="N24" s="438" t="str">
        <f>P24</f>
        <v>700 kali</v>
      </c>
      <c r="O24" s="443">
        <v>2931290000</v>
      </c>
      <c r="P24" s="438" t="str">
        <f>RANCANGAN!O38</f>
        <v>700 kali</v>
      </c>
      <c r="Q24" s="443">
        <f>RANCANGAN!P38</f>
        <v>3517548000</v>
      </c>
      <c r="R24" s="445"/>
      <c r="S24" s="439">
        <f>[2]Sheet1!$P$16</f>
        <v>4221057600</v>
      </c>
      <c r="T24" s="439"/>
      <c r="U24" s="439">
        <f>[2]Sheet1!$R$16</f>
        <v>5065269120</v>
      </c>
      <c r="V24" s="439"/>
      <c r="W24" s="439">
        <f>[2]Sheet1!$T$16</f>
        <v>6078322944</v>
      </c>
      <c r="X24" s="439"/>
      <c r="Y24" s="439">
        <f>[2]Sheet1!$V$16</f>
        <v>7293987532.8000002</v>
      </c>
      <c r="Z24" s="439"/>
      <c r="AA24" s="552">
        <f t="shared" si="0"/>
        <v>7293987532.8000002</v>
      </c>
      <c r="AB24" s="540"/>
      <c r="AC24" s="440"/>
    </row>
    <row r="25" spans="1:29" ht="30" x14ac:dyDescent="0.25">
      <c r="A25" s="444"/>
      <c r="B25" s="441"/>
      <c r="C25" s="441"/>
      <c r="D25" s="485">
        <v>4</v>
      </c>
      <c r="E25" s="485" t="s">
        <v>48</v>
      </c>
      <c r="F25" s="485">
        <v>4</v>
      </c>
      <c r="G25" s="485" t="s">
        <v>48</v>
      </c>
      <c r="H25" s="485">
        <v>2</v>
      </c>
      <c r="I25" s="485" t="s">
        <v>48</v>
      </c>
      <c r="J25" s="483">
        <v>19</v>
      </c>
      <c r="K25" s="799" t="s">
        <v>231</v>
      </c>
      <c r="L25" s="634" t="s">
        <v>336</v>
      </c>
      <c r="M25" s="633">
        <v>1</v>
      </c>
      <c r="N25" s="633">
        <v>1</v>
      </c>
      <c r="O25" s="633"/>
      <c r="P25" s="633">
        <v>1</v>
      </c>
      <c r="Q25" s="633"/>
      <c r="R25" s="633">
        <v>1</v>
      </c>
      <c r="S25" s="633"/>
      <c r="T25" s="633">
        <v>1</v>
      </c>
      <c r="U25" s="633"/>
      <c r="V25" s="633">
        <v>1</v>
      </c>
      <c r="W25" s="633"/>
      <c r="X25" s="633">
        <v>1</v>
      </c>
      <c r="Y25" s="633"/>
      <c r="Z25" s="633">
        <v>1</v>
      </c>
      <c r="AA25" s="633"/>
      <c r="AB25" s="586"/>
      <c r="AC25" s="535"/>
    </row>
    <row r="26" spans="1:29" ht="45" x14ac:dyDescent="0.25">
      <c r="A26" s="444"/>
      <c r="B26" s="441"/>
      <c r="C26" s="441"/>
      <c r="D26" s="486"/>
      <c r="E26" s="486"/>
      <c r="F26" s="486"/>
      <c r="G26" s="486"/>
      <c r="H26" s="486"/>
      <c r="I26" s="486"/>
      <c r="J26" s="630"/>
      <c r="K26" s="825"/>
      <c r="L26" s="494" t="str">
        <f>RANCANGAN!M11</f>
        <v>3 Dokumen Laporan Perencanaan</v>
      </c>
      <c r="M26" s="525">
        <v>0</v>
      </c>
      <c r="N26" s="448" t="str">
        <f>L26</f>
        <v>3 Dokumen Laporan Perencanaan</v>
      </c>
      <c r="O26" s="453">
        <v>75250000</v>
      </c>
      <c r="P26" s="448" t="str">
        <f>N26</f>
        <v>3 Dokumen Laporan Perencanaan</v>
      </c>
      <c r="Q26" s="453">
        <v>309355150</v>
      </c>
      <c r="R26" s="448" t="str">
        <f>P26</f>
        <v>3 Dokumen Laporan Perencanaan</v>
      </c>
      <c r="S26" s="584">
        <f>Q26+15467758</f>
        <v>324822908</v>
      </c>
      <c r="T26" s="448" t="str">
        <f>R26</f>
        <v>3 Dokumen Laporan Perencanaan</v>
      </c>
      <c r="U26" s="453">
        <f>S26+32482291</f>
        <v>357305199</v>
      </c>
      <c r="V26" s="448" t="str">
        <f>T26</f>
        <v>3 Dokumen Laporan Perencanaan</v>
      </c>
      <c r="W26" s="585">
        <f>U26+35730520</f>
        <v>393035719</v>
      </c>
      <c r="X26" s="448" t="str">
        <f>V26</f>
        <v>3 Dokumen Laporan Perencanaan</v>
      </c>
      <c r="Y26" s="453">
        <f>W26+39303572</f>
        <v>432339291</v>
      </c>
      <c r="Z26" s="448" t="str">
        <f>X26</f>
        <v>3 Dokumen Laporan Perencanaan</v>
      </c>
      <c r="AA26" s="556">
        <f>Y26</f>
        <v>432339291</v>
      </c>
      <c r="AB26" s="631"/>
      <c r="AC26" s="632"/>
    </row>
    <row r="27" spans="1:29" ht="60" x14ac:dyDescent="0.25">
      <c r="A27" s="444"/>
      <c r="B27" s="441"/>
      <c r="C27" s="441"/>
      <c r="D27" s="486"/>
      <c r="E27" s="486"/>
      <c r="F27" s="486"/>
      <c r="G27" s="486"/>
      <c r="H27" s="486"/>
      <c r="I27" s="486"/>
      <c r="J27" s="487"/>
      <c r="K27" s="825"/>
      <c r="L27" s="596" t="str">
        <f>RANCANGAN!M12</f>
        <v>13 Dokumen Laporan Evaluasi Kinerja</v>
      </c>
      <c r="M27" s="526"/>
      <c r="N27" s="449" t="str">
        <f>L27</f>
        <v>13 Dokumen Laporan Evaluasi Kinerja</v>
      </c>
      <c r="O27" s="529"/>
      <c r="P27" s="449" t="str">
        <f>N27</f>
        <v>13 Dokumen Laporan Evaluasi Kinerja</v>
      </c>
      <c r="Q27" s="529"/>
      <c r="R27" s="449" t="str">
        <f>P27</f>
        <v>13 Dokumen Laporan Evaluasi Kinerja</v>
      </c>
      <c r="S27" s="597"/>
      <c r="T27" s="449" t="str">
        <f>R27</f>
        <v>13 Dokumen Laporan Evaluasi Kinerja</v>
      </c>
      <c r="U27" s="529"/>
      <c r="V27" s="449" t="str">
        <f>N27</f>
        <v>13 Dokumen Laporan Evaluasi Kinerja</v>
      </c>
      <c r="W27" s="598"/>
      <c r="X27" s="449" t="str">
        <f>V27</f>
        <v>13 Dokumen Laporan Evaluasi Kinerja</v>
      </c>
      <c r="Y27" s="529"/>
      <c r="Z27" s="449" t="str">
        <f>X27</f>
        <v>13 Dokumen Laporan Evaluasi Kinerja</v>
      </c>
      <c r="AA27" s="599"/>
      <c r="AB27" s="600"/>
      <c r="AC27" s="467"/>
    </row>
    <row r="28" spans="1:29" ht="90" x14ac:dyDescent="0.25">
      <c r="A28" s="444"/>
      <c r="B28" s="441"/>
      <c r="C28" s="441"/>
      <c r="D28" s="488"/>
      <c r="E28" s="488"/>
      <c r="F28" s="488"/>
      <c r="G28" s="488"/>
      <c r="H28" s="488"/>
      <c r="I28" s="488"/>
      <c r="J28" s="484"/>
      <c r="K28" s="592"/>
      <c r="L28" s="593" t="str">
        <f>RANCANGAN!M13</f>
        <v>4 Dokumen Kegiatan Penataan Adm. T.U Biro Provinsi Jambi</v>
      </c>
      <c r="M28" s="527"/>
      <c r="N28" s="537" t="str">
        <f>L28</f>
        <v>4 Dokumen Kegiatan Penataan Adm. T.U Biro Provinsi Jambi</v>
      </c>
      <c r="O28" s="530"/>
      <c r="P28" s="537" t="str">
        <f>N28</f>
        <v>4 Dokumen Kegiatan Penataan Adm. T.U Biro Provinsi Jambi</v>
      </c>
      <c r="Q28" s="530"/>
      <c r="R28" s="537" t="str">
        <f>P28</f>
        <v>4 Dokumen Kegiatan Penataan Adm. T.U Biro Provinsi Jambi</v>
      </c>
      <c r="S28" s="530"/>
      <c r="T28" s="537" t="str">
        <f>R28</f>
        <v>4 Dokumen Kegiatan Penataan Adm. T.U Biro Provinsi Jambi</v>
      </c>
      <c r="U28" s="530"/>
      <c r="V28" s="537" t="str">
        <f>N28</f>
        <v>4 Dokumen Kegiatan Penataan Adm. T.U Biro Provinsi Jambi</v>
      </c>
      <c r="W28" s="594"/>
      <c r="X28" s="537" t="str">
        <f>V28</f>
        <v>4 Dokumen Kegiatan Penataan Adm. T.U Biro Provinsi Jambi</v>
      </c>
      <c r="Y28" s="530"/>
      <c r="Z28" s="537" t="str">
        <f>X28</f>
        <v>4 Dokumen Kegiatan Penataan Adm. T.U Biro Provinsi Jambi</v>
      </c>
      <c r="AA28" s="595"/>
      <c r="AB28" s="545"/>
      <c r="AC28" s="538"/>
    </row>
    <row r="29" spans="1:29" s="517" customFormat="1" ht="45" x14ac:dyDescent="0.25">
      <c r="A29" s="518"/>
      <c r="B29" s="519"/>
      <c r="C29" s="605" t="s">
        <v>332</v>
      </c>
      <c r="D29" s="490">
        <v>4</v>
      </c>
      <c r="E29" s="490" t="s">
        <v>48</v>
      </c>
      <c r="F29" s="490">
        <v>4</v>
      </c>
      <c r="G29" s="490" t="s">
        <v>48</v>
      </c>
      <c r="H29" s="490">
        <v>2</v>
      </c>
      <c r="I29" s="490" t="s">
        <v>48</v>
      </c>
      <c r="J29" s="490">
        <v>25</v>
      </c>
      <c r="K29" s="450" t="str">
        <f>'REVISI KE BAPPEDA'!K27</f>
        <v>Kegiatan Rapat, Monitoring dan Evaluasi ke dalam Daerah</v>
      </c>
      <c r="L29" s="450" t="str">
        <f>'REVISI KE BAPPEDA'!L27</f>
        <v>Jumlah Rapat, Monitoring dan Evaluasi ke dalam Daerah yang difasilitasi</v>
      </c>
      <c r="M29" s="520" t="s">
        <v>238</v>
      </c>
      <c r="N29" s="520" t="s">
        <v>238</v>
      </c>
      <c r="O29" s="521">
        <v>1530940000</v>
      </c>
      <c r="P29" s="520" t="str">
        <f>RANCANGAN!O39</f>
        <v>1700 kali</v>
      </c>
      <c r="Q29" s="521">
        <f>RANCANGAN!P39</f>
        <v>1684034000</v>
      </c>
      <c r="R29" s="567">
        <v>0</v>
      </c>
      <c r="S29" s="567">
        <v>0</v>
      </c>
      <c r="T29" s="568">
        <v>0</v>
      </c>
      <c r="U29" s="568">
        <v>0</v>
      </c>
      <c r="V29" s="568">
        <v>0</v>
      </c>
      <c r="W29" s="568">
        <v>0</v>
      </c>
      <c r="X29" s="568">
        <v>0</v>
      </c>
      <c r="Y29" s="568">
        <v>0</v>
      </c>
      <c r="Z29" s="520" t="str">
        <f>P29</f>
        <v>1700 kali</v>
      </c>
      <c r="AA29" s="559">
        <f>Q29</f>
        <v>1684034000</v>
      </c>
      <c r="AB29" s="546"/>
      <c r="AC29" s="522"/>
    </row>
    <row r="30" spans="1:29" s="517" customFormat="1" ht="60" x14ac:dyDescent="0.25">
      <c r="A30" s="518"/>
      <c r="B30" s="519"/>
      <c r="C30" s="606" t="s">
        <v>333</v>
      </c>
      <c r="D30" s="488"/>
      <c r="E30" s="488"/>
      <c r="F30" s="488"/>
      <c r="G30" s="488"/>
      <c r="H30" s="488"/>
      <c r="I30" s="488"/>
      <c r="J30" s="484"/>
      <c r="K30" s="523" t="s">
        <v>319</v>
      </c>
      <c r="L30" s="523" t="str">
        <f>RANCANGAN!M39</f>
        <v>Jumlah Rapat, Monitoring dan Evaluasi ke dalam Daerah yang difasilitasi</v>
      </c>
      <c r="M30" s="515">
        <v>0</v>
      </c>
      <c r="N30" s="515">
        <v>0</v>
      </c>
      <c r="O30" s="516">
        <v>0</v>
      </c>
      <c r="P30" s="515">
        <v>0</v>
      </c>
      <c r="Q30" s="515">
        <v>0</v>
      </c>
      <c r="R30" s="569" t="s">
        <v>253</v>
      </c>
      <c r="S30" s="530">
        <f>1852437400+1495487400</f>
        <v>3347924800</v>
      </c>
      <c r="T30" s="528" t="s">
        <v>253</v>
      </c>
      <c r="U30" s="530">
        <f>2037681140+1645036140</f>
        <v>3682717280</v>
      </c>
      <c r="V30" s="528" t="str">
        <f>T30</f>
        <v>1750 kali</v>
      </c>
      <c r="W30" s="530">
        <f>2241449254+1809539754</f>
        <v>4050989008</v>
      </c>
      <c r="X30" s="528" t="str">
        <f>V30</f>
        <v>1750 kali</v>
      </c>
      <c r="Y30" s="530">
        <f>2465594179+1990493729</f>
        <v>4456087908</v>
      </c>
      <c r="Z30" s="516" t="str">
        <f>X30</f>
        <v>1750 kali</v>
      </c>
      <c r="AA30" s="560">
        <f>Y30</f>
        <v>4456087908</v>
      </c>
      <c r="AB30" s="547"/>
      <c r="AC30" s="524"/>
    </row>
    <row r="31" spans="1:29" ht="45" x14ac:dyDescent="0.25">
      <c r="A31" s="444"/>
      <c r="B31" s="441"/>
      <c r="C31" s="441"/>
      <c r="D31" s="489">
        <v>4</v>
      </c>
      <c r="E31" s="479" t="s">
        <v>48</v>
      </c>
      <c r="F31" s="489">
        <v>4</v>
      </c>
      <c r="G31" s="479" t="s">
        <v>48</v>
      </c>
      <c r="H31" s="489">
        <v>2</v>
      </c>
      <c r="I31" s="489" t="s">
        <v>48</v>
      </c>
      <c r="J31" s="489">
        <v>20</v>
      </c>
      <c r="K31" s="590" t="s">
        <v>232</v>
      </c>
      <c r="L31" s="591" t="str">
        <f>'REVISI KE BAPPEDA'!L29</f>
        <v>Pesrsentase peyediaan jasa Kemanan Gedung Kantor,rumah dinas/jabatan</v>
      </c>
      <c r="M31" s="438">
        <v>0</v>
      </c>
      <c r="N31" s="438">
        <v>0</v>
      </c>
      <c r="O31" s="443">
        <v>0</v>
      </c>
      <c r="P31" s="438">
        <v>0</v>
      </c>
      <c r="Q31" s="443">
        <v>1500000000</v>
      </c>
      <c r="R31" s="442">
        <v>1</v>
      </c>
      <c r="S31" s="439">
        <f>[2]Sheet1!$P$19</f>
        <v>1650000000</v>
      </c>
      <c r="T31" s="442">
        <v>1</v>
      </c>
      <c r="U31" s="439">
        <v>1815000000</v>
      </c>
      <c r="V31" s="442">
        <v>1</v>
      </c>
      <c r="W31" s="439">
        <v>1996500000</v>
      </c>
      <c r="X31" s="442">
        <v>1</v>
      </c>
      <c r="Y31" s="439">
        <v>2196150000</v>
      </c>
      <c r="Z31" s="442">
        <v>1</v>
      </c>
      <c r="AA31" s="558">
        <f>Y31</f>
        <v>2196150000</v>
      </c>
      <c r="AB31" s="540"/>
      <c r="AC31" s="440"/>
    </row>
    <row r="32" spans="1:29" ht="66.75" customHeight="1" x14ac:dyDescent="0.25">
      <c r="A32" s="444"/>
      <c r="B32" s="579"/>
      <c r="C32" s="579"/>
      <c r="D32" s="489"/>
      <c r="E32" s="490"/>
      <c r="F32" s="489"/>
      <c r="G32" s="490"/>
      <c r="H32" s="489"/>
      <c r="I32" s="489"/>
      <c r="J32" s="489"/>
      <c r="K32" s="456" t="str">
        <f>[2]Sheet1!$J$21</f>
        <v>Program Peningkatan Sarana dan Prasarana Aparatur</v>
      </c>
      <c r="L32" s="456" t="s">
        <v>314</v>
      </c>
      <c r="M32" s="457">
        <f>'[1]pem dan hukum'!$J$7</f>
        <v>0.65</v>
      </c>
      <c r="N32" s="458">
        <f>'[1]pem dan hukum'!$K$7</f>
        <v>0.7</v>
      </c>
      <c r="O32" s="474">
        <f>SUM(O33:O40)</f>
        <v>7016804600</v>
      </c>
      <c r="P32" s="458">
        <f>'[1]pem dan hukum'!$M$7</f>
        <v>0.7</v>
      </c>
      <c r="Q32" s="459">
        <f>SUM(Q33:Q40)</f>
        <v>8058221970</v>
      </c>
      <c r="R32" s="458">
        <f>'[1]pem dan hukum'!$O$7</f>
        <v>0.75</v>
      </c>
      <c r="S32" s="459">
        <f>SUM(S33:S40)</f>
        <v>8837658763.5</v>
      </c>
      <c r="T32" s="458">
        <f>'[1]pem dan hukum'!$Q$7</f>
        <v>0.8</v>
      </c>
      <c r="U32" s="459">
        <f>SUM(U33:U40)</f>
        <v>10218085640.825001</v>
      </c>
      <c r="V32" s="458">
        <f>'[1]pem dan hukum'!$S$7</f>
        <v>0.85</v>
      </c>
      <c r="W32" s="459">
        <f>SUM(W33:W40)</f>
        <v>11847649616.028749</v>
      </c>
      <c r="X32" s="458">
        <f>'[1]pem dan hukum'!$U$7</f>
        <v>0.9</v>
      </c>
      <c r="Y32" s="459">
        <f>SUM(Y33:Y40)</f>
        <v>13778907138.421062</v>
      </c>
      <c r="Z32" s="458">
        <f>'[1]pem dan hukum'!$W$7</f>
        <v>0.95</v>
      </c>
      <c r="AA32" s="561">
        <f>SUM(AA33:AA40)</f>
        <v>14612003138.421062</v>
      </c>
      <c r="AB32" s="548" t="s">
        <v>113</v>
      </c>
      <c r="AC32" s="460" t="s">
        <v>256</v>
      </c>
    </row>
    <row r="33" spans="1:29" ht="47.25" customHeight="1" x14ac:dyDescent="0.25">
      <c r="A33" s="444"/>
      <c r="B33" s="579"/>
      <c r="C33" s="608" t="s">
        <v>335</v>
      </c>
      <c r="D33" s="479"/>
      <c r="E33" s="479"/>
      <c r="F33" s="479"/>
      <c r="G33" s="479"/>
      <c r="H33" s="479"/>
      <c r="I33" s="479"/>
      <c r="J33" s="479"/>
      <c r="K33" s="437" t="str">
        <f>[2]Sheet1!$J$23</f>
        <v>Kegiatan Pengadaan Perlengkapan Rumah Jabatan / Dinas</v>
      </c>
      <c r="L33" s="437" t="str">
        <f>RANCANGAN!M26</f>
        <v>Persentase  perlengkapan Rumah Jabatan/Dinas yang difasilitasi</v>
      </c>
      <c r="M33" s="442">
        <v>1</v>
      </c>
      <c r="N33" s="442">
        <v>1</v>
      </c>
      <c r="O33" s="443">
        <f>[2]Sheet1!$L$23</f>
        <v>757360000</v>
      </c>
      <c r="P33" s="442">
        <v>1</v>
      </c>
      <c r="Q33" s="462">
        <f>[2]Sheet1!$N$23</f>
        <v>833096000</v>
      </c>
      <c r="R33" s="442"/>
      <c r="S33" s="462"/>
      <c r="T33" s="442"/>
      <c r="U33" s="462"/>
      <c r="V33" s="442"/>
      <c r="W33" s="462"/>
      <c r="X33" s="442"/>
      <c r="Y33" s="462"/>
      <c r="Z33" s="442">
        <f>P33</f>
        <v>1</v>
      </c>
      <c r="AA33" s="562">
        <f>Q33</f>
        <v>833096000</v>
      </c>
      <c r="AB33" s="540"/>
      <c r="AC33" s="440"/>
    </row>
    <row r="34" spans="1:29" ht="50.25" customHeight="1" thickBot="1" x14ac:dyDescent="0.3">
      <c r="A34" s="580"/>
      <c r="B34" s="581"/>
      <c r="C34" s="476"/>
      <c r="D34" s="572"/>
      <c r="E34" s="572"/>
      <c r="F34" s="572"/>
      <c r="G34" s="572"/>
      <c r="H34" s="572"/>
      <c r="I34" s="572"/>
      <c r="J34" s="572"/>
      <c r="K34" s="503" t="str">
        <f>[2]Sheet1!$J$25</f>
        <v>Kegiatan Pemeliharaan Rutin/Berkala Rumah Dinas</v>
      </c>
      <c r="L34" s="503" t="str">
        <f>RANCANGAN!M27</f>
        <v>Jumlah Rumah  dinas yang dipelihara</v>
      </c>
      <c r="M34" s="477" t="s">
        <v>247</v>
      </c>
      <c r="N34" s="477" t="s">
        <v>247</v>
      </c>
      <c r="O34" s="500">
        <f>[2]Sheet1!$L$25</f>
        <v>733832800</v>
      </c>
      <c r="P34" s="477" t="s">
        <v>247</v>
      </c>
      <c r="Q34" s="573">
        <f>[2]Sheet1!$N$25</f>
        <v>807216080</v>
      </c>
      <c r="R34" s="477" t="s">
        <v>289</v>
      </c>
      <c r="S34" s="573">
        <f>[2]Sheet1!$P$25</f>
        <v>887937688</v>
      </c>
      <c r="T34" s="477" t="s">
        <v>289</v>
      </c>
      <c r="U34" s="573">
        <f>[2]Sheet1!$R$25</f>
        <v>976731456.79999995</v>
      </c>
      <c r="V34" s="477" t="s">
        <v>289</v>
      </c>
      <c r="W34" s="573">
        <f>[2]Sheet1!$T$25</f>
        <v>1074404602.48</v>
      </c>
      <c r="X34" s="477" t="s">
        <v>289</v>
      </c>
      <c r="Y34" s="573">
        <f>[2]Sheet1!$V$25</f>
        <v>1181845062.7279999</v>
      </c>
      <c r="Z34" s="477" t="s">
        <v>289</v>
      </c>
      <c r="AA34" s="574">
        <f>Y34</f>
        <v>1181845062.7279999</v>
      </c>
      <c r="AB34" s="540"/>
      <c r="AC34" s="440"/>
    </row>
    <row r="35" spans="1:29" ht="45.75" customHeight="1" x14ac:dyDescent="0.25">
      <c r="A35" s="582"/>
      <c r="B35" s="583"/>
      <c r="C35" s="497"/>
      <c r="D35" s="575"/>
      <c r="E35" s="575"/>
      <c r="F35" s="575"/>
      <c r="G35" s="575"/>
      <c r="H35" s="575"/>
      <c r="I35" s="575"/>
      <c r="J35" s="575"/>
      <c r="K35" s="470" t="str">
        <f>[2]Sheet1!$J$26</f>
        <v>Kegiatan Pemeliharaan Rutin/Berkala Gedung Kantor</v>
      </c>
      <c r="L35" s="470" t="str">
        <f>RANCANGAN!M50</f>
        <v>Jumlah gedung kantor yang dipelihara</v>
      </c>
      <c r="M35" s="576" t="s">
        <v>248</v>
      </c>
      <c r="N35" s="576" t="s">
        <v>248</v>
      </c>
      <c r="O35" s="512">
        <f>[2]Sheet1!$L$26</f>
        <v>721800000</v>
      </c>
      <c r="P35" s="576" t="s">
        <v>248</v>
      </c>
      <c r="Q35" s="577">
        <f>[2]Sheet1!$N$26</f>
        <v>938340000</v>
      </c>
      <c r="R35" s="498" t="s">
        <v>248</v>
      </c>
      <c r="S35" s="577">
        <f>[2]Sheet1!$P$26</f>
        <v>1219842000</v>
      </c>
      <c r="T35" s="498" t="s">
        <v>248</v>
      </c>
      <c r="U35" s="577">
        <f>[2]Sheet1!$R$26</f>
        <v>1585794600</v>
      </c>
      <c r="V35" s="498" t="s">
        <v>248</v>
      </c>
      <c r="W35" s="577">
        <f>[2]Sheet1!$T$26</f>
        <v>2061532980</v>
      </c>
      <c r="X35" s="498" t="s">
        <v>248</v>
      </c>
      <c r="Y35" s="577">
        <f>[2]Sheet1!$V$26</f>
        <v>2679992874</v>
      </c>
      <c r="Z35" s="498" t="s">
        <v>248</v>
      </c>
      <c r="AA35" s="578">
        <f>Y35</f>
        <v>2679992874</v>
      </c>
      <c r="AB35" s="540"/>
      <c r="AC35" s="440"/>
    </row>
    <row r="36" spans="1:29" ht="28.5" customHeight="1" x14ac:dyDescent="0.25">
      <c r="A36" s="444"/>
      <c r="B36" s="441"/>
      <c r="C36" s="441"/>
      <c r="D36" s="784"/>
      <c r="E36" s="784"/>
      <c r="F36" s="784"/>
      <c r="G36" s="784"/>
      <c r="H36" s="784"/>
      <c r="I36" s="784"/>
      <c r="J36" s="784"/>
      <c r="K36" s="828" t="str">
        <f>[2]Sheet1!$J$27</f>
        <v>Kegiatan Pemeliharaan Rutin / Berkala Kendaraan Dinas / Operasional</v>
      </c>
      <c r="L36" s="828" t="str">
        <f>RANCANGAN!M28</f>
        <v>Jumlah Kendaraan dinas / operasional yang dipelihara</v>
      </c>
      <c r="M36" s="463" t="str">
        <f>N36</f>
        <v>4  Bus R 6</v>
      </c>
      <c r="N36" s="463" t="str">
        <f>RANCANGAN!O28</f>
        <v>4  Bus R 6</v>
      </c>
      <c r="O36" s="507">
        <f>[2]Sheet1!$L$27</f>
        <v>3821438200</v>
      </c>
      <c r="P36" s="463" t="str">
        <f>RANCANGAN!Q28</f>
        <v>4  Bus R 6</v>
      </c>
      <c r="Q36" s="464">
        <f>[2]Sheet1!$N$27</f>
        <v>4394653930</v>
      </c>
      <c r="R36" s="463" t="str">
        <f>RANCANGAN!S28</f>
        <v>4  Bus R 6</v>
      </c>
      <c r="S36" s="464">
        <f>[2]Sheet1!$P$27</f>
        <v>5053852019.5</v>
      </c>
      <c r="T36" s="463" t="str">
        <f>RANCANGAN!U28</f>
        <v>4  Bus R 6</v>
      </c>
      <c r="U36" s="464">
        <f>[2]Sheet1!$R$27</f>
        <v>5811929822.4250002</v>
      </c>
      <c r="V36" s="463" t="str">
        <f>RANCANGAN!W28</f>
        <v>4  Bus R 6</v>
      </c>
      <c r="W36" s="464">
        <f>[2]Sheet1!$T$27</f>
        <v>6683719295.7887497</v>
      </c>
      <c r="X36" s="463" t="str">
        <f>RANCANGAN!Y28</f>
        <v>4  Bus R 6</v>
      </c>
      <c r="Y36" s="464">
        <f>[2]Sheet1!$V$27</f>
        <v>7686277190.1570625</v>
      </c>
      <c r="Z36" s="463" t="str">
        <f>X36</f>
        <v>4  Bus R 6</v>
      </c>
      <c r="AA36" s="563">
        <f>Y36</f>
        <v>7686277190.1570625</v>
      </c>
      <c r="AB36" s="541"/>
      <c r="AC36" s="465"/>
    </row>
    <row r="37" spans="1:29" ht="30" x14ac:dyDescent="0.25">
      <c r="A37" s="454"/>
      <c r="B37" s="455"/>
      <c r="C37" s="455"/>
      <c r="D37" s="785"/>
      <c r="E37" s="785"/>
      <c r="F37" s="785"/>
      <c r="G37" s="785"/>
      <c r="H37" s="785"/>
      <c r="I37" s="785"/>
      <c r="J37" s="785"/>
      <c r="K37" s="828"/>
      <c r="L37" s="828"/>
      <c r="M37" s="569" t="str">
        <f>N37</f>
        <v>76 minibus R4</v>
      </c>
      <c r="N37" s="569" t="str">
        <f>P37</f>
        <v>76 minibus R4</v>
      </c>
      <c r="O37" s="528"/>
      <c r="P37" s="569" t="str">
        <f>RANCANGAN!Q29</f>
        <v>76 minibus R4</v>
      </c>
      <c r="Q37" s="610"/>
      <c r="R37" s="537" t="s">
        <v>324</v>
      </c>
      <c r="S37" s="611"/>
      <c r="T37" s="537" t="s">
        <v>326</v>
      </c>
      <c r="U37" s="611"/>
      <c r="V37" s="537" t="s">
        <v>328</v>
      </c>
      <c r="W37" s="611"/>
      <c r="X37" s="537" t="s">
        <v>330</v>
      </c>
      <c r="Y37" s="611"/>
      <c r="Z37" s="537" t="str">
        <f>X37</f>
        <v>145 minibus R4</v>
      </c>
      <c r="AA37" s="538"/>
      <c r="AB37" s="545"/>
      <c r="AC37" s="538"/>
    </row>
    <row r="38" spans="1:29" ht="24.75" customHeight="1" x14ac:dyDescent="0.25">
      <c r="A38" s="471"/>
      <c r="B38" s="609"/>
      <c r="C38" s="609"/>
      <c r="D38" s="786"/>
      <c r="E38" s="786"/>
      <c r="F38" s="786"/>
      <c r="G38" s="786"/>
      <c r="H38" s="786"/>
      <c r="I38" s="786"/>
      <c r="J38" s="786"/>
      <c r="K38" s="437"/>
      <c r="L38" s="437"/>
      <c r="M38" s="612" t="str">
        <f>N38</f>
        <v>208 Unit R2</v>
      </c>
      <c r="N38" s="438" t="str">
        <f>RANCANGAN!O30</f>
        <v>208 Unit R2</v>
      </c>
      <c r="O38" s="443"/>
      <c r="P38" s="438" t="str">
        <f>RANCANGAN!Q30</f>
        <v>208 Unit R2</v>
      </c>
      <c r="Q38" s="613"/>
      <c r="R38" s="447" t="s">
        <v>325</v>
      </c>
      <c r="S38" s="613"/>
      <c r="T38" s="447" t="s">
        <v>327</v>
      </c>
      <c r="U38" s="613"/>
      <c r="V38" s="447" t="s">
        <v>329</v>
      </c>
      <c r="W38" s="613"/>
      <c r="X38" s="447" t="s">
        <v>331</v>
      </c>
      <c r="Y38" s="613"/>
      <c r="Z38" s="447" t="str">
        <f>X38</f>
        <v>200 Unit R2</v>
      </c>
      <c r="AA38" s="440"/>
      <c r="AB38" s="540"/>
      <c r="AC38" s="440"/>
    </row>
    <row r="39" spans="1:29" ht="54.75" customHeight="1" x14ac:dyDescent="0.25">
      <c r="A39" s="444"/>
      <c r="B39" s="441"/>
      <c r="C39" s="441"/>
      <c r="D39" s="461"/>
      <c r="E39" s="461"/>
      <c r="F39" s="461"/>
      <c r="G39" s="461"/>
      <c r="H39" s="461"/>
      <c r="I39" s="461"/>
      <c r="J39" s="461"/>
      <c r="K39" s="437" t="str">
        <f>[2]Sheet1!$J$28</f>
        <v>Kegiatan Pemeliharaan Rutin / Berkala Peralatan Gedung Kantor</v>
      </c>
      <c r="L39" s="437" t="str">
        <f>RANCANGAN!M51</f>
        <v>Persentase peralatan gedung kantor yang difasilitasi</v>
      </c>
      <c r="M39" s="442">
        <v>1</v>
      </c>
      <c r="N39" s="442">
        <v>1</v>
      </c>
      <c r="O39" s="443">
        <f>[2]Sheet1!$L$28</f>
        <v>982373600</v>
      </c>
      <c r="P39" s="442">
        <v>1</v>
      </c>
      <c r="Q39" s="462">
        <f>[2]Sheet1!$N$28</f>
        <v>1080610960</v>
      </c>
      <c r="R39" s="442">
        <v>1</v>
      </c>
      <c r="S39" s="462">
        <f>[2]Sheet1!$P$28</f>
        <v>1188672056</v>
      </c>
      <c r="T39" s="442">
        <v>1</v>
      </c>
      <c r="U39" s="462">
        <f>[2]Sheet1!$R$28</f>
        <v>1307539261.5999999</v>
      </c>
      <c r="V39" s="442">
        <v>1</v>
      </c>
      <c r="W39" s="462">
        <f>[2]Sheet1!$T$28</f>
        <v>1438293187.76</v>
      </c>
      <c r="X39" s="442">
        <v>1</v>
      </c>
      <c r="Y39" s="462">
        <f>[2]Sheet1!$V$28</f>
        <v>1582122506.536</v>
      </c>
      <c r="Z39" s="442">
        <v>1</v>
      </c>
      <c r="AA39" s="562">
        <f t="shared" ref="AA39:AA48" si="1">Y39</f>
        <v>1582122506.536</v>
      </c>
      <c r="AB39" s="540"/>
      <c r="AC39" s="440"/>
    </row>
    <row r="40" spans="1:29" ht="60" x14ac:dyDescent="0.25">
      <c r="A40" s="444"/>
      <c r="B40" s="441"/>
      <c r="C40" s="441"/>
      <c r="D40" s="461"/>
      <c r="E40" s="461"/>
      <c r="F40" s="461"/>
      <c r="G40" s="461"/>
      <c r="H40" s="461"/>
      <c r="I40" s="461"/>
      <c r="J40" s="461"/>
      <c r="K40" s="437" t="s">
        <v>259</v>
      </c>
      <c r="L40" s="437" t="s">
        <v>260</v>
      </c>
      <c r="M40" s="438">
        <v>0</v>
      </c>
      <c r="N40" s="442">
        <v>1</v>
      </c>
      <c r="O40" s="443">
        <v>0</v>
      </c>
      <c r="P40" s="442">
        <v>0</v>
      </c>
      <c r="Q40" s="462">
        <v>4305000</v>
      </c>
      <c r="R40" s="442">
        <v>1</v>
      </c>
      <c r="S40" s="462">
        <v>487355000</v>
      </c>
      <c r="T40" s="442">
        <v>1</v>
      </c>
      <c r="U40" s="462">
        <v>536090500</v>
      </c>
      <c r="V40" s="442">
        <v>1</v>
      </c>
      <c r="W40" s="462">
        <v>589699550</v>
      </c>
      <c r="X40" s="442">
        <v>1</v>
      </c>
      <c r="Y40" s="462">
        <v>648669505</v>
      </c>
      <c r="Z40" s="442">
        <v>1</v>
      </c>
      <c r="AA40" s="562">
        <v>648669505</v>
      </c>
      <c r="AB40" s="540"/>
      <c r="AC40" s="440"/>
    </row>
    <row r="41" spans="1:29" ht="60" x14ac:dyDescent="0.25">
      <c r="A41" s="444"/>
      <c r="B41" s="441"/>
      <c r="C41" s="639" t="s">
        <v>348</v>
      </c>
      <c r="D41" s="472"/>
      <c r="E41" s="472"/>
      <c r="F41" s="472"/>
      <c r="G41" s="472"/>
      <c r="H41" s="472"/>
      <c r="I41" s="472"/>
      <c r="J41" s="495"/>
      <c r="K41" s="456" t="str">
        <f>'[1]pem dan hukum'!$H$8</f>
        <v>Program Peningkatan Pengembangan Sistem Pelaporan Capaian Kinerja dan Keuangan</v>
      </c>
      <c r="L41" s="456" t="s">
        <v>264</v>
      </c>
      <c r="M41" s="496">
        <v>1</v>
      </c>
      <c r="N41" s="458">
        <v>1</v>
      </c>
      <c r="O41" s="474">
        <f>SUM(O43:O43)</f>
        <v>295000000</v>
      </c>
      <c r="P41" s="458">
        <v>1</v>
      </c>
      <c r="Q41" s="474">
        <f>SUM(Q43:Q43)</f>
        <v>309750000</v>
      </c>
      <c r="R41" s="496">
        <v>1</v>
      </c>
      <c r="S41" s="474">
        <f>SUM(S43:S43)</f>
        <v>325237500</v>
      </c>
      <c r="T41" s="458">
        <v>1</v>
      </c>
      <c r="U41" s="474">
        <f>SUM(U43:U43)</f>
        <v>341499375</v>
      </c>
      <c r="V41" s="458">
        <v>1</v>
      </c>
      <c r="W41" s="474">
        <f>SUM(W43:W43)</f>
        <v>358574343.75</v>
      </c>
      <c r="X41" s="458">
        <v>1</v>
      </c>
      <c r="Y41" s="459">
        <f>SUM(Y43:Y43)</f>
        <v>376503060.9375</v>
      </c>
      <c r="Z41" s="458">
        <v>1</v>
      </c>
      <c r="AA41" s="564">
        <f t="shared" si="1"/>
        <v>376503060.9375</v>
      </c>
      <c r="AB41" s="549" t="s">
        <v>113</v>
      </c>
      <c r="AC41" s="475" t="s">
        <v>256</v>
      </c>
    </row>
    <row r="42" spans="1:29" ht="30" x14ac:dyDescent="0.25">
      <c r="A42" s="444"/>
      <c r="B42" s="441"/>
      <c r="C42" s="640" t="s">
        <v>344</v>
      </c>
      <c r="D42" s="472"/>
      <c r="E42" s="472"/>
      <c r="F42" s="472"/>
      <c r="G42" s="472"/>
      <c r="H42" s="472"/>
      <c r="I42" s="472"/>
      <c r="J42" s="495"/>
      <c r="K42" s="456"/>
      <c r="L42" s="456"/>
      <c r="M42" s="496"/>
      <c r="N42" s="458"/>
      <c r="O42" s="474"/>
      <c r="P42" s="458"/>
      <c r="Q42" s="474"/>
      <c r="R42" s="496"/>
      <c r="S42" s="474"/>
      <c r="T42" s="458"/>
      <c r="U42" s="474"/>
      <c r="V42" s="458"/>
      <c r="W42" s="474"/>
      <c r="X42" s="458"/>
      <c r="Y42" s="459"/>
      <c r="Z42" s="458"/>
      <c r="AA42" s="564"/>
      <c r="AB42" s="549"/>
      <c r="AC42" s="475"/>
    </row>
    <row r="43" spans="1:29" ht="33" customHeight="1" x14ac:dyDescent="0.25">
      <c r="A43" s="454"/>
      <c r="B43" s="455"/>
      <c r="C43" s="455"/>
      <c r="D43" s="461"/>
      <c r="E43" s="461"/>
      <c r="F43" s="461"/>
      <c r="G43" s="461"/>
      <c r="H43" s="461"/>
      <c r="I43" s="461"/>
      <c r="J43" s="461"/>
      <c r="K43" s="437" t="str">
        <f>[2]Sheet1!$J$32</f>
        <v>Kegiatan Penyusunan Pelaporan Keuangan</v>
      </c>
      <c r="L43" s="445" t="str">
        <f>RANCANGAN!M41</f>
        <v>Jumlah laporan Keuangan</v>
      </c>
      <c r="M43" s="438" t="s">
        <v>233</v>
      </c>
      <c r="N43" s="438" t="s">
        <v>233</v>
      </c>
      <c r="O43" s="443">
        <f>[2]Sheet1!$L$32</f>
        <v>295000000</v>
      </c>
      <c r="P43" s="438" t="s">
        <v>233</v>
      </c>
      <c r="Q43" s="443">
        <f>[2]Sheet1!$N$32</f>
        <v>309750000</v>
      </c>
      <c r="R43" s="438" t="s">
        <v>233</v>
      </c>
      <c r="S43" s="443">
        <f>[2]Sheet1!$P$32</f>
        <v>325237500</v>
      </c>
      <c r="T43" s="438" t="s">
        <v>233</v>
      </c>
      <c r="U43" s="443">
        <f>[2]Sheet1!$R$32</f>
        <v>341499375</v>
      </c>
      <c r="V43" s="438" t="s">
        <v>233</v>
      </c>
      <c r="W43" s="443">
        <f>[2]Sheet1!$T$32</f>
        <v>358574343.75</v>
      </c>
      <c r="X43" s="438" t="s">
        <v>233</v>
      </c>
      <c r="Y43" s="443">
        <f>[2]Sheet1!$V$32</f>
        <v>376503060.9375</v>
      </c>
      <c r="Z43" s="438" t="s">
        <v>233</v>
      </c>
      <c r="AA43" s="562">
        <f t="shared" si="1"/>
        <v>376503060.9375</v>
      </c>
      <c r="AB43" s="540"/>
      <c r="AC43" s="440"/>
    </row>
    <row r="44" spans="1:29" ht="73.5" customHeight="1" x14ac:dyDescent="0.25">
      <c r="A44" s="635" t="s">
        <v>345</v>
      </c>
      <c r="B44" s="819" t="s">
        <v>313</v>
      </c>
      <c r="C44" s="821" t="s">
        <v>347</v>
      </c>
      <c r="D44" s="472"/>
      <c r="E44" s="472"/>
      <c r="F44" s="472"/>
      <c r="G44" s="472"/>
      <c r="H44" s="472"/>
      <c r="I44" s="472"/>
      <c r="J44" s="473"/>
      <c r="K44" s="456" t="str">
        <f>[2]Sheet1!$J$35</f>
        <v>Program Penunjang Pelayanan Kedinasan Kepala Daerah / Wakil Kepala Daerah</v>
      </c>
      <c r="L44" s="456" t="s">
        <v>218</v>
      </c>
      <c r="M44" s="458">
        <f>'[1]pem dan hukum'!$J$9</f>
        <v>1</v>
      </c>
      <c r="N44" s="458">
        <f>'[1]pem dan hukum'!$J$9</f>
        <v>1</v>
      </c>
      <c r="O44" s="474">
        <f>SUM(O45:O48)</f>
        <v>6862440000</v>
      </c>
      <c r="P44" s="458">
        <f>'[1]pem dan hukum'!$J$9</f>
        <v>1</v>
      </c>
      <c r="Q44" s="474">
        <f>SUM(Q45:Q48)</f>
        <v>7548684000</v>
      </c>
      <c r="R44" s="458">
        <f>'[1]pem dan hukum'!$J$9</f>
        <v>1</v>
      </c>
      <c r="S44" s="474">
        <f>SUM(S45:S48)</f>
        <v>6808065000</v>
      </c>
      <c r="T44" s="458">
        <f>'[1]pem dan hukum'!$J$9</f>
        <v>1</v>
      </c>
      <c r="U44" s="474">
        <f>SUM(U45:U48)</f>
        <v>7488871500</v>
      </c>
      <c r="V44" s="458">
        <f>'[1]pem dan hukum'!$J$9</f>
        <v>1</v>
      </c>
      <c r="W44" s="474">
        <f>SUM(W45:W48)</f>
        <v>8237758650</v>
      </c>
      <c r="X44" s="458">
        <f>'[1]pem dan hukum'!$J$9</f>
        <v>1</v>
      </c>
      <c r="Y44" s="459">
        <f>SUM(Y45:Y48)</f>
        <v>9061534515</v>
      </c>
      <c r="Z44" s="458">
        <f>'[1]pem dan hukum'!$J$9</f>
        <v>1</v>
      </c>
      <c r="AA44" s="564">
        <f t="shared" si="1"/>
        <v>9061534515</v>
      </c>
      <c r="AB44" s="549" t="s">
        <v>113</v>
      </c>
      <c r="AC44" s="475" t="s">
        <v>256</v>
      </c>
    </row>
    <row r="45" spans="1:29" ht="99.75" customHeight="1" x14ac:dyDescent="0.25">
      <c r="A45" s="444"/>
      <c r="B45" s="820"/>
      <c r="C45" s="822"/>
      <c r="D45" s="461"/>
      <c r="E45" s="461"/>
      <c r="F45" s="461"/>
      <c r="G45" s="461"/>
      <c r="H45" s="461"/>
      <c r="I45" s="461"/>
      <c r="J45" s="461"/>
      <c r="K45" s="437" t="str">
        <f>[2]Sheet1!$J$36</f>
        <v>Kegiatan Dialog / Audiensi dengan Tokoh-Tokoh Masyarakat,Pimpinan / Anggota Organisasi Sosial dan Kemasyarakatan</v>
      </c>
      <c r="L45" s="437" t="str">
        <f>RANCANGAN!M32</f>
        <v>Jumlah Dialog/Audiensi antara Kepala Daerah dengan Tokoh Masyarakat, Pimpinan/ Anggota Organisasi Sosial dan Masyarakat difasilitasi</v>
      </c>
      <c r="M45" s="447" t="s">
        <v>250</v>
      </c>
      <c r="N45" s="447" t="str">
        <f>RANCANGAN!O32</f>
        <v>100 dialog/audiensi</v>
      </c>
      <c r="O45" s="443">
        <f>[2]Sheet1!$L$36</f>
        <v>568280000</v>
      </c>
      <c r="P45" s="447" t="str">
        <f>RANCANGAN!Q32</f>
        <v>100 dialog/audiensi</v>
      </c>
      <c r="Q45" s="443">
        <f>[2]Sheet1!$N$36</f>
        <v>625108000</v>
      </c>
      <c r="R45" s="447" t="str">
        <f>RANCANGAN!S32</f>
        <v>100 dialog/audiensi</v>
      </c>
      <c r="S45" s="443">
        <f>[2]Sheet1!$P$36</f>
        <v>687618800</v>
      </c>
      <c r="T45" s="447" t="str">
        <f>R45</f>
        <v>100 dialog/audiensi</v>
      </c>
      <c r="U45" s="443">
        <f>[2]Sheet1!$R$36</f>
        <v>756380680</v>
      </c>
      <c r="V45" s="447" t="str">
        <f>T45</f>
        <v>100 dialog/audiensi</v>
      </c>
      <c r="W45" s="443">
        <f>[2]Sheet1!$T$36</f>
        <v>832018748</v>
      </c>
      <c r="X45" s="447" t="str">
        <f>V45</f>
        <v>100 dialog/audiensi</v>
      </c>
      <c r="Y45" s="443">
        <f>[2]Sheet1!$V$36</f>
        <v>915220622.79999995</v>
      </c>
      <c r="Z45" s="447" t="str">
        <f>X45</f>
        <v>100 dialog/audiensi</v>
      </c>
      <c r="AA45" s="565">
        <f t="shared" si="1"/>
        <v>915220622.79999995</v>
      </c>
      <c r="AB45" s="540"/>
      <c r="AC45" s="440"/>
    </row>
    <row r="46" spans="1:29" ht="85.5" customHeight="1" x14ac:dyDescent="0.25">
      <c r="A46" s="444"/>
      <c r="B46" s="441"/>
      <c r="C46" s="441"/>
      <c r="D46" s="461"/>
      <c r="E46" s="461"/>
      <c r="F46" s="461"/>
      <c r="G46" s="461"/>
      <c r="H46" s="461"/>
      <c r="I46" s="461"/>
      <c r="J46" s="461"/>
      <c r="K46" s="437" t="str">
        <f>[2]Sheet1!$J$37</f>
        <v>Kegiatan Penerimaan Kunjungan Kerja Pejabat Negara / Departemen / Lembaga Pemerintah Non Departemen / Luar Negeri</v>
      </c>
      <c r="L46" s="437" t="str">
        <f>RANCANGAN!M33</f>
        <v>Jumlah Penerimaan Kunjungan Kerja Pejabat Negara / Departemen / Lembaga Pemerintah Non Departemen / Luar Negeri yang difasilitasi</v>
      </c>
      <c r="M46" s="447" t="s">
        <v>251</v>
      </c>
      <c r="N46" s="447" t="str">
        <f>RANCANGAN!O33</f>
        <v>250 Kunjungan</v>
      </c>
      <c r="O46" s="443">
        <f>[2]Sheet1!$L$37</f>
        <v>780280000</v>
      </c>
      <c r="P46" s="447" t="str">
        <f>RANCANGAN!Q33</f>
        <v>250 Kunjungan</v>
      </c>
      <c r="Q46" s="443">
        <f>[2]Sheet1!$N$37</f>
        <v>858308000</v>
      </c>
      <c r="R46" s="601" t="str">
        <f>RANCANGAN!S33</f>
        <v>250 Kunjungan</v>
      </c>
      <c r="S46" s="602">
        <f>[2]Sheet1!$P$37</f>
        <v>944138800</v>
      </c>
      <c r="T46" s="601" t="str">
        <f>R46</f>
        <v>250 Kunjungan</v>
      </c>
      <c r="U46" s="602">
        <f>[2]Sheet1!$R$37</f>
        <v>1038552680</v>
      </c>
      <c r="V46" s="601" t="str">
        <f>T46</f>
        <v>250 Kunjungan</v>
      </c>
      <c r="W46" s="602">
        <f>[2]Sheet1!$T$37</f>
        <v>1142407948</v>
      </c>
      <c r="X46" s="601" t="str">
        <f>V46</f>
        <v>250 Kunjungan</v>
      </c>
      <c r="Y46" s="602">
        <f>[2]Sheet1!$V$37</f>
        <v>1256648742.8</v>
      </c>
      <c r="Z46" s="601" t="str">
        <f>X46</f>
        <v>250 Kunjungan</v>
      </c>
      <c r="AA46" s="603">
        <f t="shared" si="1"/>
        <v>1256648742.8</v>
      </c>
      <c r="AB46" s="604"/>
      <c r="AC46" s="440"/>
    </row>
    <row r="47" spans="1:29" ht="68.25" customHeight="1" x14ac:dyDescent="0.25">
      <c r="A47" s="444"/>
      <c r="B47" s="441"/>
      <c r="C47" s="607" t="s">
        <v>334</v>
      </c>
      <c r="D47" s="461"/>
      <c r="E47" s="461"/>
      <c r="F47" s="461"/>
      <c r="G47" s="461"/>
      <c r="H47" s="461"/>
      <c r="I47" s="461"/>
      <c r="J47" s="461"/>
      <c r="K47" s="437" t="str">
        <f>[2]Sheet1!$J$38</f>
        <v>Kegiatan Koordinasi dengan Pemerintah Pusat dan Pemerintah Daerah Lainnya</v>
      </c>
      <c r="L47" s="437" t="str">
        <f>RANCANGAN!M34</f>
        <v>Jumlah  Koordinasi dengan Pemerintah Pusat dan Pemerintah Daerah Lainnya yang difasilitasi</v>
      </c>
      <c r="M47" s="447" t="s">
        <v>252</v>
      </c>
      <c r="N47" s="447" t="str">
        <f>RANCANGAN!O34</f>
        <v>150 kali</v>
      </c>
      <c r="O47" s="443">
        <f>[2]Sheet1!$L$38</f>
        <v>1235940000</v>
      </c>
      <c r="P47" s="447" t="str">
        <f>RANCANGAN!Q34</f>
        <v>150 kali</v>
      </c>
      <c r="Q47" s="443">
        <f>[2]Sheet1!$N$38</f>
        <v>1359534000</v>
      </c>
      <c r="R47" s="447"/>
      <c r="S47" s="443"/>
      <c r="T47" s="447"/>
      <c r="U47" s="443"/>
      <c r="V47" s="447"/>
      <c r="W47" s="443"/>
      <c r="X47" s="447"/>
      <c r="Y47" s="443"/>
      <c r="Z47" s="447" t="str">
        <f>P47</f>
        <v>150 kali</v>
      </c>
      <c r="AA47" s="565">
        <f>Q47</f>
        <v>1359534000</v>
      </c>
      <c r="AB47" s="540"/>
      <c r="AC47" s="440"/>
    </row>
    <row r="48" spans="1:29" ht="60" x14ac:dyDescent="0.25">
      <c r="A48" s="444"/>
      <c r="B48" s="441"/>
      <c r="D48" s="461"/>
      <c r="E48" s="461"/>
      <c r="F48" s="461"/>
      <c r="G48" s="461"/>
      <c r="H48" s="461"/>
      <c r="I48" s="461"/>
      <c r="J48" s="461"/>
      <c r="K48" s="437" t="str">
        <f>[2]Sheet1!$J$39</f>
        <v>Kegiatan Pelayanan Kedinasan Kepala Daerah / Wakil Kepala Daerah</v>
      </c>
      <c r="L48" s="437" t="str">
        <f>RANCANGAN!M35</f>
        <v>Persentase Pelayanan Kedinasan Kepala Daerah / Wakil Kepala Daerah yang difalitasi</v>
      </c>
      <c r="M48" s="480">
        <v>0.6</v>
      </c>
      <c r="N48" s="480">
        <f>RANCANGAN!O35</f>
        <v>0.6</v>
      </c>
      <c r="O48" s="443">
        <f>[2]Sheet1!$L$39</f>
        <v>4277940000</v>
      </c>
      <c r="P48" s="480">
        <v>0.65</v>
      </c>
      <c r="Q48" s="443">
        <f>[2]Sheet1!$N$39</f>
        <v>4705734000</v>
      </c>
      <c r="R48" s="480">
        <v>0.7</v>
      </c>
      <c r="S48" s="443">
        <f>[2]Sheet1!$P$39</f>
        <v>5176307400</v>
      </c>
      <c r="T48" s="480">
        <v>0.75</v>
      </c>
      <c r="U48" s="443">
        <f>[2]Sheet1!$R$39</f>
        <v>5693938140</v>
      </c>
      <c r="V48" s="480">
        <v>0.8</v>
      </c>
      <c r="W48" s="443">
        <f>[2]Sheet1!$T$39</f>
        <v>6263331954</v>
      </c>
      <c r="X48" s="480">
        <v>0.85</v>
      </c>
      <c r="Y48" s="443">
        <f>[2]Sheet1!$V$39</f>
        <v>6889665149.3999996</v>
      </c>
      <c r="Z48" s="480">
        <v>0.9</v>
      </c>
      <c r="AA48" s="565">
        <f t="shared" si="1"/>
        <v>6889665149.3999996</v>
      </c>
      <c r="AB48" s="540"/>
      <c r="AC48" s="440"/>
    </row>
    <row r="49" spans="1:29" ht="60" x14ac:dyDescent="0.25">
      <c r="A49" s="444"/>
      <c r="B49" s="441"/>
      <c r="C49" s="441"/>
      <c r="D49" s="461"/>
      <c r="E49" s="461"/>
      <c r="F49" s="461"/>
      <c r="G49" s="461"/>
      <c r="H49" s="461"/>
      <c r="I49" s="461"/>
      <c r="J49" s="461"/>
      <c r="K49" s="456" t="s">
        <v>261</v>
      </c>
      <c r="L49" s="456" t="s">
        <v>318</v>
      </c>
      <c r="M49" s="478">
        <v>0</v>
      </c>
      <c r="N49" s="478">
        <v>0</v>
      </c>
      <c r="O49" s="474">
        <v>0</v>
      </c>
      <c r="P49" s="478">
        <v>1</v>
      </c>
      <c r="Q49" s="474">
        <f>SUM(Q50)</f>
        <v>221647900</v>
      </c>
      <c r="R49" s="480">
        <v>1</v>
      </c>
      <c r="S49" s="474">
        <f>SUM(S50)</f>
        <v>243812690</v>
      </c>
      <c r="T49" s="478">
        <v>1</v>
      </c>
      <c r="U49" s="474">
        <f>SUM(U50)</f>
        <v>268193959</v>
      </c>
      <c r="V49" s="478">
        <v>1</v>
      </c>
      <c r="W49" s="474">
        <f>SUM(W50)</f>
        <v>295013355</v>
      </c>
      <c r="X49" s="478">
        <v>1</v>
      </c>
      <c r="Y49" s="474">
        <f>SUM(Y50)</f>
        <v>324514690</v>
      </c>
      <c r="Z49" s="478">
        <v>1</v>
      </c>
      <c r="AA49" s="564">
        <f>SUM(AA50)</f>
        <v>324514690</v>
      </c>
      <c r="AB49" s="540"/>
      <c r="AC49" s="440"/>
    </row>
    <row r="50" spans="1:29" ht="113.25" customHeight="1" x14ac:dyDescent="0.25">
      <c r="A50" s="454"/>
      <c r="B50" s="455"/>
      <c r="C50" s="455"/>
      <c r="D50" s="479"/>
      <c r="E50" s="479"/>
      <c r="F50" s="479"/>
      <c r="G50" s="479"/>
      <c r="H50" s="479"/>
      <c r="I50" s="479"/>
      <c r="J50" s="479"/>
      <c r="K50" s="437" t="s">
        <v>262</v>
      </c>
      <c r="L50" s="437" t="s">
        <v>263</v>
      </c>
      <c r="M50" s="480">
        <v>0</v>
      </c>
      <c r="N50" s="480">
        <v>0</v>
      </c>
      <c r="O50" s="443">
        <v>0</v>
      </c>
      <c r="P50" s="480">
        <v>1</v>
      </c>
      <c r="Q50" s="443">
        <v>221647900</v>
      </c>
      <c r="R50" s="480">
        <v>1</v>
      </c>
      <c r="S50" s="443">
        <v>243812690</v>
      </c>
      <c r="T50" s="480">
        <v>1</v>
      </c>
      <c r="U50" s="443">
        <v>268193959</v>
      </c>
      <c r="V50" s="480">
        <v>1</v>
      </c>
      <c r="W50" s="443">
        <v>295013355</v>
      </c>
      <c r="X50" s="480">
        <v>1</v>
      </c>
      <c r="Y50" s="443">
        <v>324514690</v>
      </c>
      <c r="Z50" s="480">
        <v>1</v>
      </c>
      <c r="AA50" s="565">
        <v>324514690</v>
      </c>
      <c r="AB50" s="540"/>
      <c r="AC50" s="440"/>
    </row>
    <row r="51" spans="1:29" ht="23.25" customHeight="1" thickBot="1" x14ac:dyDescent="0.3">
      <c r="A51" s="808"/>
      <c r="B51" s="809"/>
      <c r="C51" s="809"/>
      <c r="D51" s="809"/>
      <c r="E51" s="809"/>
      <c r="F51" s="809"/>
      <c r="G51" s="809"/>
      <c r="H51" s="809"/>
      <c r="I51" s="809"/>
      <c r="J51" s="809"/>
      <c r="K51" s="809"/>
      <c r="L51" s="809"/>
      <c r="M51" s="810"/>
      <c r="N51" s="570" t="s">
        <v>255</v>
      </c>
      <c r="O51" s="587">
        <f>O9+O32+O41+O44</f>
        <v>30155946100</v>
      </c>
      <c r="P51" s="570" t="s">
        <v>255</v>
      </c>
      <c r="Q51" s="514">
        <f>Q9+Q32+Q41+Q44+Q49</f>
        <v>36537823920</v>
      </c>
      <c r="R51" s="570" t="s">
        <v>255</v>
      </c>
      <c r="S51" s="514">
        <f>S9+S32+S41+S44+S49</f>
        <v>42098674761.5</v>
      </c>
      <c r="T51" s="570" t="s">
        <v>255</v>
      </c>
      <c r="U51" s="637">
        <f>U9+U32+U41+U44+U49</f>
        <v>49142882473.324997</v>
      </c>
      <c r="V51" s="513" t="s">
        <v>255</v>
      </c>
      <c r="W51" s="571">
        <f>W9+W32+W41+W44+W49</f>
        <v>56762107591.903748</v>
      </c>
      <c r="X51" s="570" t="s">
        <v>255</v>
      </c>
      <c r="Y51" s="514">
        <f>Y9+Y32+Y41+Y44+Y49</f>
        <v>65721133296.379807</v>
      </c>
      <c r="Z51" s="513" t="s">
        <v>255</v>
      </c>
      <c r="AA51" s="566">
        <f>AA9+AA32+AA41+AA44+AA49</f>
        <v>68520675796.379807</v>
      </c>
      <c r="AB51" s="588"/>
      <c r="AC51" s="589"/>
    </row>
    <row r="54" spans="1:29" ht="21" x14ac:dyDescent="0.35">
      <c r="Z54" s="775" t="s">
        <v>339</v>
      </c>
      <c r="AA54" s="775"/>
    </row>
    <row r="55" spans="1:29" ht="21" x14ac:dyDescent="0.25">
      <c r="W55" s="300"/>
      <c r="X55" s="801"/>
      <c r="Y55" s="801"/>
      <c r="Z55" s="776" t="s">
        <v>340</v>
      </c>
      <c r="AA55" s="776"/>
    </row>
    <row r="56" spans="1:29" ht="21" x14ac:dyDescent="0.35">
      <c r="W56" s="300"/>
      <c r="X56" s="301"/>
      <c r="Y56" s="301"/>
      <c r="Z56" s="213"/>
      <c r="AA56" s="213"/>
    </row>
    <row r="57" spans="1:29" ht="21" x14ac:dyDescent="0.35">
      <c r="W57" s="302"/>
      <c r="X57" s="806"/>
      <c r="Y57" s="806"/>
      <c r="Z57" s="213"/>
      <c r="AA57" s="213"/>
    </row>
    <row r="58" spans="1:29" ht="21" x14ac:dyDescent="0.35">
      <c r="W58" s="300"/>
      <c r="X58" s="301"/>
      <c r="Y58" s="301"/>
      <c r="Z58" s="213"/>
      <c r="AA58" s="213"/>
    </row>
    <row r="59" spans="1:29" ht="21" x14ac:dyDescent="0.3">
      <c r="W59" s="300"/>
      <c r="X59" s="301"/>
      <c r="Y59" s="301"/>
      <c r="Z59" s="777" t="s">
        <v>283</v>
      </c>
      <c r="AA59" s="777"/>
    </row>
    <row r="60" spans="1:29" ht="21" x14ac:dyDescent="0.3">
      <c r="W60" s="300"/>
      <c r="X60" s="301"/>
      <c r="Y60" s="301"/>
      <c r="Z60" s="776" t="s">
        <v>146</v>
      </c>
      <c r="AA60" s="776"/>
    </row>
    <row r="61" spans="1:29" ht="19.5" x14ac:dyDescent="0.25">
      <c r="W61" s="300"/>
      <c r="X61" s="807"/>
      <c r="Y61" s="807"/>
      <c r="Z61" s="778" t="s">
        <v>341</v>
      </c>
      <c r="AA61" s="778"/>
    </row>
    <row r="62" spans="1:29" ht="19.5" x14ac:dyDescent="0.25">
      <c r="W62" s="300"/>
      <c r="X62" s="801"/>
      <c r="Y62" s="801"/>
    </row>
    <row r="63" spans="1:29" ht="19.5" x14ac:dyDescent="0.25">
      <c r="W63" s="300"/>
      <c r="X63" s="801"/>
      <c r="Y63" s="801"/>
    </row>
    <row r="64" spans="1:29" x14ac:dyDescent="0.25">
      <c r="W64" s="300"/>
      <c r="X64" s="300"/>
      <c r="Y64" s="300"/>
    </row>
  </sheetData>
  <mergeCells count="62">
    <mergeCell ref="B44:B45"/>
    <mergeCell ref="C44:C45"/>
    <mergeCell ref="N6:AA6"/>
    <mergeCell ref="K25:K27"/>
    <mergeCell ref="J36:J38"/>
    <mergeCell ref="D36:D38"/>
    <mergeCell ref="E36:E38"/>
    <mergeCell ref="F36:F38"/>
    <mergeCell ref="G36:G38"/>
    <mergeCell ref="H36:H38"/>
    <mergeCell ref="K6:K8"/>
    <mergeCell ref="K11:K12"/>
    <mergeCell ref="Z7:AA7"/>
    <mergeCell ref="I15:I16"/>
    <mergeCell ref="K36:K37"/>
    <mergeCell ref="L36:L37"/>
    <mergeCell ref="I36:I38"/>
    <mergeCell ref="B9:B13"/>
    <mergeCell ref="G11:G13"/>
    <mergeCell ref="F11:F13"/>
    <mergeCell ref="A9:A13"/>
    <mergeCell ref="H15:H16"/>
    <mergeCell ref="G15:G16"/>
    <mergeCell ref="F15:F16"/>
    <mergeCell ref="E15:E16"/>
    <mergeCell ref="E11:E13"/>
    <mergeCell ref="H11:H13"/>
    <mergeCell ref="D15:D16"/>
    <mergeCell ref="X63:Y63"/>
    <mergeCell ref="M6:M8"/>
    <mergeCell ref="P7:Q7"/>
    <mergeCell ref="R7:S7"/>
    <mergeCell ref="T7:U7"/>
    <mergeCell ref="V7:W7"/>
    <mergeCell ref="X7:Y7"/>
    <mergeCell ref="X55:Y55"/>
    <mergeCell ref="X57:Y57"/>
    <mergeCell ref="X61:Y61"/>
    <mergeCell ref="X62:Y62"/>
    <mergeCell ref="A51:M51"/>
    <mergeCell ref="C6:C8"/>
    <mergeCell ref="D6:J8"/>
    <mergeCell ref="J11:J13"/>
    <mergeCell ref="I11:I13"/>
    <mergeCell ref="A1:AC1"/>
    <mergeCell ref="K20:K21"/>
    <mergeCell ref="L20:L21"/>
    <mergeCell ref="A4:L4"/>
    <mergeCell ref="D11:D13"/>
    <mergeCell ref="A6:A8"/>
    <mergeCell ref="B6:B8"/>
    <mergeCell ref="C9:C12"/>
    <mergeCell ref="AC6:AC8"/>
    <mergeCell ref="L7:L8"/>
    <mergeCell ref="AB6:AB8"/>
    <mergeCell ref="N7:O7"/>
    <mergeCell ref="K15:K16"/>
    <mergeCell ref="Z54:AA54"/>
    <mergeCell ref="Z55:AA55"/>
    <mergeCell ref="Z59:AA59"/>
    <mergeCell ref="Z60:AA60"/>
    <mergeCell ref="Z61:AA61"/>
  </mergeCells>
  <pageMargins left="3.9370078740157501E-2" right="3.9370078740157501E-2" top="0.74803149606299202" bottom="0.74803149606299202" header="0.31496062992126" footer="0.31496062992126"/>
  <pageSetup paperSize="256" scale="37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RANCANGAN</vt:lpstr>
      <vt:lpstr>indikator</vt:lpstr>
      <vt:lpstr>REVISI KE BAPPEDA</vt:lpstr>
      <vt:lpstr>REVISI RENTRA 2019</vt:lpstr>
      <vt:lpstr>indikator!Print_Titles</vt:lpstr>
      <vt:lpstr>RANCANGAN!Print_Titles</vt:lpstr>
      <vt:lpstr>'REVISI KE BAPPEDA'!Print_Titles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Tata Usaha Biro Umum</dc:creator>
  <cp:lastModifiedBy>Tata Usaha Biro</cp:lastModifiedBy>
  <cp:lastPrinted>2019-09-25T02:35:03Z</cp:lastPrinted>
  <dcterms:created xsi:type="dcterms:W3CDTF">2016-02-29T04:47:31Z</dcterms:created>
  <dcterms:modified xsi:type="dcterms:W3CDTF">2019-09-25T03:16:48Z</dcterms:modified>
</cp:coreProperties>
</file>