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firstSheet="3" activeTab="11"/>
  </bookViews>
  <sheets>
    <sheet name="JANUARI " sheetId="1" r:id="rId1"/>
    <sheet name="FEBRUARI" sheetId="2" r:id="rId2"/>
    <sheet name="MARET" sheetId="3" r:id="rId3"/>
    <sheet name="APRIL" sheetId="5" r:id="rId4"/>
    <sheet name="MEI" sheetId="6" r:id="rId5"/>
    <sheet name="JUNI" sheetId="7" r:id="rId6"/>
    <sheet name="JULI" sheetId="8" r:id="rId7"/>
    <sheet name="AGUSTUS" sheetId="10" r:id="rId8"/>
    <sheet name="SEPTEMBER" sheetId="11" r:id="rId9"/>
    <sheet name="OKTOBER" sheetId="12" r:id="rId10"/>
    <sheet name="NOVEMBER" sheetId="13" r:id="rId11"/>
    <sheet name="DESEMBER" sheetId="14" r:id="rId12"/>
  </sheets>
  <calcPr calcId="124519"/>
</workbook>
</file>

<file path=xl/calcChain.xml><?xml version="1.0" encoding="utf-8"?>
<calcChain xmlns="http://schemas.openxmlformats.org/spreadsheetml/2006/main">
  <c r="D67" i="5"/>
  <c r="D61" i="14"/>
  <c r="C59"/>
  <c r="S57" l="1"/>
  <c r="L19"/>
  <c r="L49"/>
  <c r="L53"/>
  <c r="S17" l="1"/>
  <c r="S12" l="1"/>
  <c r="L23"/>
  <c r="L22"/>
  <c r="S25"/>
  <c r="Q25"/>
  <c r="P25"/>
  <c r="L25"/>
  <c r="S55"/>
  <c r="R55"/>
  <c r="Q55"/>
  <c r="S56"/>
  <c r="Q56"/>
  <c r="P56"/>
  <c r="P55"/>
  <c r="L55"/>
  <c r="L56"/>
  <c r="S53"/>
  <c r="L52"/>
  <c r="P53"/>
  <c r="Q53" s="1"/>
  <c r="L47"/>
  <c r="P47" s="1"/>
  <c r="S50"/>
  <c r="Q50"/>
  <c r="P50"/>
  <c r="L50"/>
  <c r="P49"/>
  <c r="S49" s="1"/>
  <c r="S48"/>
  <c r="Q48"/>
  <c r="P48"/>
  <c r="L48"/>
  <c r="S44"/>
  <c r="Q44"/>
  <c r="P44"/>
  <c r="L44"/>
  <c r="S45"/>
  <c r="Q45"/>
  <c r="P45"/>
  <c r="L45"/>
  <c r="S27"/>
  <c r="S28"/>
  <c r="Q27"/>
  <c r="Q28"/>
  <c r="P27"/>
  <c r="P28"/>
  <c r="L27"/>
  <c r="L28"/>
  <c r="S41"/>
  <c r="Q41"/>
  <c r="P41"/>
  <c r="L41"/>
  <c r="S42"/>
  <c r="Q42"/>
  <c r="P42"/>
  <c r="L42"/>
  <c r="S38"/>
  <c r="Q38"/>
  <c r="P38"/>
  <c r="L38"/>
  <c r="R37"/>
  <c r="L37"/>
  <c r="P37" s="1"/>
  <c r="S39"/>
  <c r="Q39"/>
  <c r="P39"/>
  <c r="L39"/>
  <c r="S47" l="1"/>
  <c r="Q47"/>
  <c r="Q49"/>
  <c r="P52"/>
  <c r="S37"/>
  <c r="Q37"/>
  <c r="S35"/>
  <c r="S36"/>
  <c r="Q36"/>
  <c r="Q35"/>
  <c r="P35"/>
  <c r="L35"/>
  <c r="P36"/>
  <c r="L36"/>
  <c r="S32"/>
  <c r="S33"/>
  <c r="R32"/>
  <c r="Q33"/>
  <c r="Q32"/>
  <c r="P32"/>
  <c r="P33"/>
  <c r="L32"/>
  <c r="L33"/>
  <c r="S29"/>
  <c r="S30"/>
  <c r="Q30"/>
  <c r="P29"/>
  <c r="P30"/>
  <c r="L29"/>
  <c r="L30"/>
  <c r="R22"/>
  <c r="P22"/>
  <c r="S22" s="1"/>
  <c r="Q24"/>
  <c r="P24"/>
  <c r="S24" s="1"/>
  <c r="P23"/>
  <c r="S23" s="1"/>
  <c r="S20"/>
  <c r="S21"/>
  <c r="S19"/>
  <c r="Q20"/>
  <c r="P20"/>
  <c r="L20"/>
  <c r="R20"/>
  <c r="Q21"/>
  <c r="P21"/>
  <c r="L21"/>
  <c r="R15"/>
  <c r="L15"/>
  <c r="S15" s="1"/>
  <c r="Q12"/>
  <c r="P12"/>
  <c r="L12"/>
  <c r="P19"/>
  <c r="Q19" s="1"/>
  <c r="S18"/>
  <c r="Q18"/>
  <c r="P18"/>
  <c r="L18"/>
  <c r="Q17"/>
  <c r="P17"/>
  <c r="L17"/>
  <c r="S14"/>
  <c r="Q14"/>
  <c r="P14"/>
  <c r="L14"/>
  <c r="S13"/>
  <c r="Q13"/>
  <c r="P13"/>
  <c r="L13"/>
  <c r="S10"/>
  <c r="R10"/>
  <c r="Q10"/>
  <c r="P10"/>
  <c r="L10"/>
  <c r="S11"/>
  <c r="Q11"/>
  <c r="P11"/>
  <c r="L11"/>
  <c r="P15" l="1"/>
  <c r="Q15" s="1"/>
  <c r="L57"/>
  <c r="P57" s="1"/>
  <c r="S52"/>
  <c r="Q52"/>
  <c r="Q22"/>
  <c r="Q23"/>
  <c r="Q57" l="1"/>
</calcChain>
</file>

<file path=xl/sharedStrings.xml><?xml version="1.0" encoding="utf-8"?>
<sst xmlns="http://schemas.openxmlformats.org/spreadsheetml/2006/main" count="1612" uniqueCount="142">
  <si>
    <t>REKAPITULASI LAPORAN PERKEMBANGAN PELAKSANAAN KEGIATAN</t>
  </si>
  <si>
    <t>KEGIATAN BELANJA DAERAH APBD PROVINSI JAMBI TAHUN 2023</t>
  </si>
  <si>
    <t>DINAS PERINDUSTRIAN DAN PERDAGANGAN PROVINSI JAMBI</t>
  </si>
  <si>
    <t>No</t>
  </si>
  <si>
    <t>Program / Kegiatan</t>
  </si>
  <si>
    <t>Nama PPTK</t>
  </si>
  <si>
    <t>Anggaran APBD</t>
  </si>
  <si>
    <t>Jenis Belanja</t>
  </si>
  <si>
    <t>Anggaran Belanja</t>
  </si>
  <si>
    <t>Realisasi Jenis Belanja</t>
  </si>
  <si>
    <t>Realisasi Anggaran Belanja</t>
  </si>
  <si>
    <t>% Realisasi Keuangan</t>
  </si>
  <si>
    <t>% Realisasi Fisik</t>
  </si>
  <si>
    <t>Sisa Anggaran</t>
  </si>
  <si>
    <t>Murni</t>
  </si>
  <si>
    <t>Perubahan</t>
  </si>
  <si>
    <t>Sebelum Perubahan</t>
  </si>
  <si>
    <t>Belanja Operasi</t>
  </si>
  <si>
    <t>Belanja Modal</t>
  </si>
  <si>
    <t>Belanja Tak Terduga</t>
  </si>
  <si>
    <t>Belanja Transfer</t>
  </si>
  <si>
    <t>I. PROGRAM PENUNJANG URUSAN PEMERINTAHAN DAERAH PROVINSI</t>
  </si>
  <si>
    <t>1. Perencanaan, Penganggaran dan Evaluasi Kinerja Perangkat Daerah</t>
  </si>
  <si>
    <t>Penyusunan Dokumen Perencanaan Perangkat Daerah</t>
  </si>
  <si>
    <t>2. Administrasi Keuangan Perangkat Daerah</t>
  </si>
  <si>
    <t>1.</t>
  </si>
  <si>
    <t>Penyediaan Gaji dan Tunjangan ASN</t>
  </si>
  <si>
    <t>M. FIRDAUS, S.Si</t>
  </si>
  <si>
    <t>2.</t>
  </si>
  <si>
    <t>Penyediaan Administrasi Pelaksanaan Tugas ASN</t>
  </si>
  <si>
    <t>3. Administrasi Umum Perangkat Daerah</t>
  </si>
  <si>
    <t>Penyediaan Peralatan dan Perlengkapan Kantor</t>
  </si>
  <si>
    <t>M. FIRDAUS, S,Si</t>
  </si>
  <si>
    <t>Penyediaan Barang Cetakan dan Penggandaan</t>
  </si>
  <si>
    <t>3.</t>
  </si>
  <si>
    <t>Penyediaan Bahan Bacaan dan Peraturan Perundang undangan</t>
  </si>
  <si>
    <t>4.</t>
  </si>
  <si>
    <t>Penyelenggaran Rapat Koordinasi dan Konsultasi SKPD</t>
  </si>
  <si>
    <t>4. Penyediaan Jasa Penunjang Urusan Pemerintah Daerah</t>
  </si>
  <si>
    <t>Penyediaan Jasa Komunikasi, Sumber Daya Air dan Listrik</t>
  </si>
  <si>
    <t>HERAWATI, SE</t>
  </si>
  <si>
    <t>5. Pemeliharaan Barang Milik Daerah Penunjang Urusan Pemerintahan Daerah</t>
  </si>
  <si>
    <t>Penyediaan Jasa Pemeliharaan, Biaya Pemeliharaan dan Pajak Kendaraan Perorangan Dinas atau Kendaraan Dinas Jabatan</t>
  </si>
  <si>
    <t>Penyediaan Jasa Pemeliharaan, Biaya Pemeliharaan, Pajak dan Perizinan Kendaraan Dinas Operasional atau Lapangan</t>
  </si>
  <si>
    <t>Pemeliharaan Peralatan dan Mesin Lainnya</t>
  </si>
  <si>
    <t>II. PROGRAM STABILISASI HARGA BARANG KEBUTUHAN POKOK DAN BARANG PENTING</t>
  </si>
  <si>
    <t>1. Pengendalian Harga, Informasi Ketersediaan Stok Barang Kebutuhan Pokok dan Barang Penting Pada Pelaku Usaha Distribusi Barang Lintas Kabupaten/Kota Yang Terintegrasi dalam Sistem Informasi Pedagangan</t>
  </si>
  <si>
    <t>Operasi Pasar Dalam Rangka Stabilisasi Harga Pangan Pokok yang Dampaknya Beberapa Daerah Kabupaten/Kota Dalam 1 (satu) Daerah Provinsi</t>
  </si>
  <si>
    <t>AFRIZAL AZMI, SE</t>
  </si>
  <si>
    <t>2. Pengawasan Pupuk dan Pestisida Tingkat Daerah Provinsi Dalam Melakukan Pelaksanaan Pengadaan, Penyaluran dan Penggunaan Pupuk Bersubsidi di Wilayah Kerjanya</t>
  </si>
  <si>
    <t>Pengawasan Penyaluran dan Penggunaan Pupuk Bersubsidi</t>
  </si>
  <si>
    <t>NANA GUSTIANA, SH, MH</t>
  </si>
  <si>
    <t>III. PROGRAM PENGEMBANGAN EKSPOR</t>
  </si>
  <si>
    <t>1. Penyelenggaraan Promosi Dagang Melalui Pameran Dagang dan Misi Dagang dan Misi Dagang Bagi Produk Ekspor Unggulan Yang Terdapat Pada Lebih dari 1 (satu) Daerah Kabupaten/Kota Dalam Provinsi</t>
  </si>
  <si>
    <t>Peningkatan Citra Produk Ekspor</t>
  </si>
  <si>
    <t>ACHMAD ARIEF NAZORI, SE</t>
  </si>
  <si>
    <t>IV. PROGRAM STANDARISASI DAN PERLINDUNGAN KONSUMEN</t>
  </si>
  <si>
    <t>1. Pelaksanaan Perlindungan Konsumen di Seluruh Daerah Kabupaten/Kota</t>
  </si>
  <si>
    <t>Koordinasi dan Sinkronisasi Penanganan dan Penyelesaian Sengketa Konsumen</t>
  </si>
  <si>
    <t>SYAIFULLAH, S.IP</t>
  </si>
  <si>
    <t>2. Pelaksanaan Pengujian dan Sertifikasi Mutu Produk di Seluruh Daerah Kabupaten/Kota</t>
  </si>
  <si>
    <t>Pengembangan Layanan Kalibrasi</t>
  </si>
  <si>
    <t>NENNI TRIANA, SE</t>
  </si>
  <si>
    <t>Pengembangan Layanan Pengujian</t>
  </si>
  <si>
    <t>ARIA SARI DEWI Br KABAN, S.Si, M.Si</t>
  </si>
  <si>
    <t>Pemantauan Mutu Produk</t>
  </si>
  <si>
    <t>3. Pelaksanaan Pengawasan Barang Beredar dan/atau Jasa di Seluruh Daerah Kabupaten/Kota</t>
  </si>
  <si>
    <t>Peningkatan Kapasitas dan Pelaksanaan Pengawasan Barang Beredar dan/atau Jasa Serta Kegiatan Perdagangan Sesuai Parameter Ketentuan Perlindungan Konsumen dan Tertib Niaga</t>
  </si>
  <si>
    <t>MAKKY YAHUSAFAT, S.STP, M.Tr.IP</t>
  </si>
  <si>
    <t>V. PROGRAM PENGGUNAAN DAN PEMASARAN PRODUK DALAM NEGERI</t>
  </si>
  <si>
    <t>1. Pelaksanaan Promosi Produk Dalam Negeri</t>
  </si>
  <si>
    <t>Fasilitasi Promosi Penggunaan Produk Dalam Negeri di Tingkat Provinsi</t>
  </si>
  <si>
    <t>FERRY APRYANDA PUTRA, ST, ME</t>
  </si>
  <si>
    <t>VI. PROGRAM PERENCANAAN DAN PEMBANGUNAN INDUSTRI</t>
  </si>
  <si>
    <t>1. Penyusunan, Penerapan dan Evaluasi Rencana Pembangunan Industri Provinsi</t>
  </si>
  <si>
    <t>Koordinasi, Sinkronisasi dan Pelaksanaan Pembangunan Sumber Daya Industri</t>
  </si>
  <si>
    <t>FEBRI ROMA PUTRA, S.STP</t>
  </si>
  <si>
    <t>Koordinasi, Sinkronisasi dan Pelaksanaan Pembangunan Sarana dan Prasarana Industri</t>
  </si>
  <si>
    <t>MEKA DIANO, ST, ME</t>
  </si>
  <si>
    <t>Koordinasi, Sinkronisasi dan Pelaksanaan Pemberdayaan Industri dan Peran Serta Masyarakat</t>
  </si>
  <si>
    <t>EKA PURNAWATI, SS</t>
  </si>
  <si>
    <t>VII. PROGRAM PENGENDALIAN IZIN USAHA INDUSTRI</t>
  </si>
  <si>
    <t>1. Penertiban Izin Usaha Industri (IUI) , Izin Perluasan Usaha Industri (IPUI), Izin Usaha Kawasan Industri (IUKI) dan Izin Perluasan Kawasan Industri (IPKI) Kewenangan Provinsi</t>
  </si>
  <si>
    <t>Koordinasi dan Sinkronisasi Pengawasan Terhadap Perizinan Berusaha Sektor Perindustrian Yang Menjadi Kewenangan Provinsi</t>
  </si>
  <si>
    <t>VIII. PROGRAM PENGELOLAAN SISTEM INFORMASI INDUSTRI NASIONAL</t>
  </si>
  <si>
    <t>1. Penyediaan Informasi Industri Untuk IUI, IPUI, IUKI dan IPKI Kewenangan Provinsi Berbasis Sistem Informasi Industri Nasional (SIINAS)</t>
  </si>
  <si>
    <t>Fasilitasi Pengumpulan, Pengolahan dan Analisis data Industri, Data Kawasan Industri Serta Data lain Lingkup Provinsi Melalui Sistem Informasi Industri Nasional (SIINAS)</t>
  </si>
  <si>
    <t>ALIF FURQAAN SAZUZA, S.STP</t>
  </si>
  <si>
    <t>TOTAL</t>
  </si>
  <si>
    <t>Keterangan :</t>
  </si>
  <si>
    <t>Anggaran</t>
  </si>
  <si>
    <t>Realisasi</t>
  </si>
  <si>
    <t>Persentase Realisasi</t>
  </si>
  <si>
    <t>- Belanja Operasi</t>
  </si>
  <si>
    <t>- Belanja Modal</t>
  </si>
  <si>
    <t>- Belanja Tak terduga</t>
  </si>
  <si>
    <t>- Belanja Transfer</t>
  </si>
  <si>
    <t>Jumlah</t>
  </si>
  <si>
    <t>POSISI : JANUARI 2024</t>
  </si>
  <si>
    <t>POSISI : FEBRUARI 2024</t>
  </si>
  <si>
    <t>tabel bantu fisik</t>
  </si>
  <si>
    <t>TABEL BANTU TARGET SERAPAN ANGGARAN</t>
  </si>
  <si>
    <t>Bulan</t>
  </si>
  <si>
    <t>Rencana Penarikan Dana/Target per Bulan</t>
  </si>
  <si>
    <t>Akumulasi Perbulan</t>
  </si>
  <si>
    <t>% Keu</t>
  </si>
  <si>
    <t>% Fisik</t>
  </si>
  <si>
    <t>Januari</t>
  </si>
  <si>
    <t>Februari</t>
  </si>
  <si>
    <t>IRZAN HADI, S,Kom, M.Kom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</si>
  <si>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</si>
  <si>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</si>
  <si>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</si>
  <si>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</si>
  <si>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</si>
  <si>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</si>
  <si>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</si>
  <si>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</si>
  <si>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</si>
  <si>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</si>
  <si>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TOTAL ANGGARAN LPPK</t>
  </si>
  <si>
    <t>Mantab, Pas Broh...</t>
  </si>
  <si>
    <t>GUSTI FAHRIZAL, ST</t>
  </si>
  <si>
    <t>POSISI : MARET 2024</t>
  </si>
  <si>
    <t>POSISI : APRIL 2024</t>
  </si>
  <si>
    <t>RIKY YANTO, ST, MM</t>
  </si>
  <si>
    <t>HASANUL FAHMI, SE</t>
  </si>
  <si>
    <t>POSISI : MEI 2024</t>
  </si>
  <si>
    <t>KEPALA DINAS,</t>
  </si>
  <si>
    <t>Pembina Utama Muda</t>
  </si>
  <si>
    <t>Nip. 19731212 199302 1 001</t>
  </si>
  <si>
    <t>Drs. H.KEMAS MUHAMMAD FUAD, M.Si</t>
  </si>
  <si>
    <t>ARI RIDHO FADILA, S.STP, M.Tr.IP</t>
  </si>
  <si>
    <t>POSISI : JUNI 2024</t>
  </si>
  <si>
    <t>POSISI : JULI 2024</t>
  </si>
  <si>
    <t>KEGIATAN BELANJA DAERAH APBD PROVINSI JAMBI TAHUN 2024</t>
  </si>
  <si>
    <t>POSISI : AGUSTUS 2024</t>
  </si>
  <si>
    <t>Setelah Perubahan</t>
  </si>
  <si>
    <t>POSISI : SEPTEMBER 2024</t>
  </si>
  <si>
    <t>POSISI : OKTOBER 2024</t>
  </si>
  <si>
    <t>POSISI : NOPEMBER 2024</t>
  </si>
  <si>
    <t>POSISI : DESEMBER 2024</t>
  </si>
</sst>
</file>

<file path=xl/styles.xml><?xml version="1.0" encoding="utf-8"?>
<styleSheet xmlns="http://schemas.openxmlformats.org/spreadsheetml/2006/main">
  <numFmts count="2">
    <numFmt numFmtId="164" formatCode="_-* #,##0_-;\-* #,##0_-;_-* &quot;-&quot;_-;_-@_-"/>
    <numFmt numFmtId="165" formatCode="_-* #,##0.00_-;\-* #,##0.00_-;_-* &quot;-&quot;_-;_-@_-"/>
  </numFmts>
  <fonts count="15"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5"/>
      <color theme="1"/>
      <name val="Calibri"/>
      <family val="2"/>
    </font>
    <font>
      <sz val="10"/>
      <color theme="1"/>
      <name val="Arial"/>
      <family val="2"/>
    </font>
    <font>
      <b/>
      <sz val="13"/>
      <color theme="1"/>
      <name val="Calibri"/>
      <family val="2"/>
    </font>
    <font>
      <i/>
      <sz val="10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FFFFFF"/>
      <name val="Calibri"/>
      <family val="2"/>
    </font>
    <font>
      <sz val="13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rgb="FFFF0000"/>
      <name val="Calibri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7B7B7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/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113">
    <xf numFmtId="0" fontId="0" fillId="0" borderId="0" xfId="0"/>
    <xf numFmtId="0" fontId="3" fillId="0" borderId="5" xfId="0" applyFont="1" applyBorder="1" applyAlignment="1">
      <alignment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3" fillId="2" borderId="11" xfId="0" applyFont="1" applyFill="1" applyBorder="1" applyAlignment="1">
      <alignment wrapText="1"/>
    </xf>
    <xf numFmtId="3" fontId="6" fillId="2" borderId="11" xfId="0" applyNumberFormat="1" applyFont="1" applyFill="1" applyBorder="1" applyAlignment="1">
      <alignment horizontal="right" vertical="top" wrapText="1"/>
    </xf>
    <xf numFmtId="0" fontId="6" fillId="2" borderId="11" xfId="0" applyFont="1" applyFill="1" applyBorder="1" applyAlignment="1">
      <alignment horizontal="right" vertical="top" wrapText="1"/>
    </xf>
    <xf numFmtId="3" fontId="6" fillId="0" borderId="11" xfId="0" applyNumberFormat="1" applyFont="1" applyBorder="1" applyAlignment="1">
      <alignment horizontal="right" vertical="top" wrapText="1"/>
    </xf>
    <xf numFmtId="0" fontId="6" fillId="0" borderId="11" xfId="0" applyFont="1" applyBorder="1" applyAlignment="1">
      <alignment horizontal="right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1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3" fontId="7" fillId="2" borderId="11" xfId="0" applyNumberFormat="1" applyFont="1" applyFill="1" applyBorder="1" applyAlignment="1">
      <alignment horizontal="right" vertical="top" wrapText="1"/>
    </xf>
    <xf numFmtId="0" fontId="7" fillId="2" borderId="11" xfId="0" applyFont="1" applyFill="1" applyBorder="1" applyAlignment="1">
      <alignment horizontal="right" vertical="top" wrapText="1"/>
    </xf>
    <xf numFmtId="3" fontId="7" fillId="0" borderId="11" xfId="0" applyNumberFormat="1" applyFont="1" applyBorder="1" applyAlignment="1">
      <alignment horizontal="right" vertical="top" wrapText="1"/>
    </xf>
    <xf numFmtId="0" fontId="7" fillId="0" borderId="11" xfId="0" applyFont="1" applyBorder="1" applyAlignment="1">
      <alignment horizontal="right" vertical="top" wrapText="1"/>
    </xf>
    <xf numFmtId="0" fontId="7" fillId="3" borderId="11" xfId="0" applyFont="1" applyFill="1" applyBorder="1" applyAlignment="1">
      <alignment horizontal="right" vertical="top" wrapText="1"/>
    </xf>
    <xf numFmtId="0" fontId="7" fillId="0" borderId="11" xfId="0" applyFont="1" applyBorder="1" applyAlignment="1">
      <alignment horizontal="center" vertical="top" wrapText="1"/>
    </xf>
    <xf numFmtId="3" fontId="7" fillId="3" borderId="11" xfId="0" applyNumberFormat="1" applyFont="1" applyFill="1" applyBorder="1" applyAlignment="1">
      <alignment horizontal="right" vertical="top" wrapText="1"/>
    </xf>
    <xf numFmtId="3" fontId="6" fillId="2" borderId="11" xfId="0" applyNumberFormat="1" applyFont="1" applyFill="1" applyBorder="1" applyAlignment="1">
      <alignment horizontal="right" vertical="center" wrapText="1"/>
    </xf>
    <xf numFmtId="0" fontId="6" fillId="2" borderId="11" xfId="0" applyFont="1" applyFill="1" applyBorder="1" applyAlignment="1">
      <alignment horizontal="right" vertical="center" wrapText="1"/>
    </xf>
    <xf numFmtId="3" fontId="6" fillId="0" borderId="11" xfId="0" applyNumberFormat="1" applyFont="1" applyBorder="1" applyAlignment="1">
      <alignment horizontal="right" vertical="center" wrapText="1"/>
    </xf>
    <xf numFmtId="0" fontId="6" fillId="0" borderId="11" xfId="0" applyFont="1" applyBorder="1" applyAlignment="1">
      <alignment horizontal="right" vertic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wrapText="1"/>
    </xf>
    <xf numFmtId="3" fontId="7" fillId="0" borderId="1" xfId="0" applyNumberFormat="1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3" fontId="8" fillId="0" borderId="1" xfId="0" applyNumberFormat="1" applyFont="1" applyBorder="1" applyAlignment="1">
      <alignment horizontal="right" wrapText="1"/>
    </xf>
    <xf numFmtId="0" fontId="7" fillId="0" borderId="5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3" fontId="6" fillId="0" borderId="1" xfId="0" applyNumberFormat="1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0" fontId="7" fillId="0" borderId="11" xfId="0" applyFont="1" applyBorder="1" applyAlignment="1">
      <alignment horizontal="left" vertical="top" wrapText="1"/>
    </xf>
    <xf numFmtId="0" fontId="3" fillId="0" borderId="16" xfId="0" applyFont="1" applyBorder="1" applyAlignment="1">
      <alignment wrapText="1"/>
    </xf>
    <xf numFmtId="0" fontId="6" fillId="4" borderId="11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vertical="top" wrapText="1"/>
    </xf>
    <xf numFmtId="0" fontId="3" fillId="6" borderId="11" xfId="0" applyFont="1" applyFill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7" fillId="5" borderId="11" xfId="0" applyFont="1" applyFill="1" applyBorder="1" applyAlignment="1">
      <alignment horizontal="center" vertical="top" wrapText="1"/>
    </xf>
    <xf numFmtId="0" fontId="6" fillId="5" borderId="11" xfId="0" applyFont="1" applyFill="1" applyBorder="1" applyAlignment="1">
      <alignment horizontal="center" vertical="top" wrapText="1"/>
    </xf>
    <xf numFmtId="3" fontId="7" fillId="5" borderId="11" xfId="0" applyNumberFormat="1" applyFont="1" applyFill="1" applyBorder="1" applyAlignment="1">
      <alignment horizontal="right" vertical="top" wrapText="1"/>
    </xf>
    <xf numFmtId="0" fontId="11" fillId="6" borderId="11" xfId="0" applyFont="1" applyFill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 vertical="top" wrapText="1"/>
    </xf>
    <xf numFmtId="3" fontId="7" fillId="0" borderId="1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horizontal="right" vertical="top" wrapText="1"/>
    </xf>
    <xf numFmtId="3" fontId="6" fillId="3" borderId="1" xfId="0" applyNumberFormat="1" applyFont="1" applyFill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 wrapText="1"/>
    </xf>
    <xf numFmtId="0" fontId="6" fillId="3" borderId="1" xfId="0" applyFont="1" applyFill="1" applyBorder="1" applyAlignment="1">
      <alignment horizontal="right" vertical="top" wrapText="1"/>
    </xf>
    <xf numFmtId="0" fontId="3" fillId="3" borderId="1" xfId="0" applyFont="1" applyFill="1" applyBorder="1" applyAlignment="1">
      <alignment vertical="top" wrapText="1"/>
    </xf>
    <xf numFmtId="3" fontId="7" fillId="0" borderId="5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wrapText="1"/>
    </xf>
    <xf numFmtId="164" fontId="7" fillId="3" borderId="11" xfId="1" applyFont="1" applyFill="1" applyBorder="1" applyAlignment="1">
      <alignment horizontal="right" vertical="top" wrapText="1"/>
    </xf>
    <xf numFmtId="2" fontId="6" fillId="0" borderId="11" xfId="0" applyNumberFormat="1" applyFont="1" applyBorder="1" applyAlignment="1">
      <alignment horizontal="right" vertical="center" wrapText="1"/>
    </xf>
    <xf numFmtId="0" fontId="13" fillId="0" borderId="2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4" xfId="0" applyFont="1" applyBorder="1" applyAlignment="1">
      <alignment wrapText="1"/>
    </xf>
    <xf numFmtId="2" fontId="7" fillId="0" borderId="11" xfId="0" applyNumberFormat="1" applyFont="1" applyBorder="1" applyAlignment="1">
      <alignment horizontal="right" vertical="top" wrapText="1"/>
    </xf>
    <xf numFmtId="2" fontId="6" fillId="0" borderId="11" xfId="0" applyNumberFormat="1" applyFont="1" applyBorder="1" applyAlignment="1">
      <alignment horizontal="right" vertical="top" wrapText="1"/>
    </xf>
    <xf numFmtId="164" fontId="7" fillId="0" borderId="11" xfId="0" applyNumberFormat="1" applyFont="1" applyBorder="1" applyAlignment="1">
      <alignment horizontal="right" vertical="top" wrapText="1"/>
    </xf>
    <xf numFmtId="165" fontId="7" fillId="0" borderId="11" xfId="0" applyNumberFormat="1" applyFont="1" applyBorder="1" applyAlignment="1">
      <alignment horizontal="right" vertical="top" wrapText="1"/>
    </xf>
    <xf numFmtId="3" fontId="7" fillId="7" borderId="11" xfId="0" applyNumberFormat="1" applyFont="1" applyFill="1" applyBorder="1" applyAlignment="1">
      <alignment horizontal="right" vertical="top" wrapText="1"/>
    </xf>
    <xf numFmtId="0" fontId="6" fillId="0" borderId="13" xfId="0" applyFont="1" applyBorder="1" applyAlignment="1">
      <alignment vertical="top" wrapText="1"/>
    </xf>
    <xf numFmtId="0" fontId="6" fillId="0" borderId="14" xfId="0" applyFont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3" borderId="19" xfId="0" applyFont="1" applyFill="1" applyBorder="1" applyAlignment="1">
      <alignment horizontal="center" vertical="top" wrapText="1"/>
    </xf>
    <xf numFmtId="0" fontId="6" fillId="3" borderId="20" xfId="0" applyFont="1" applyFill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vertical="top" wrapText="1"/>
    </xf>
    <xf numFmtId="0" fontId="12" fillId="3" borderId="2" xfId="0" applyFont="1" applyFill="1" applyBorder="1" applyAlignment="1">
      <alignment horizontal="center" vertical="top" wrapText="1"/>
    </xf>
    <xf numFmtId="0" fontId="12" fillId="3" borderId="3" xfId="0" applyFont="1" applyFill="1" applyBorder="1" applyAlignment="1">
      <alignment horizontal="center" vertical="top" wrapText="1"/>
    </xf>
    <xf numFmtId="0" fontId="12" fillId="3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3" fillId="0" borderId="3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14" fillId="0" borderId="2" xfId="0" applyFont="1" applyBorder="1" applyAlignment="1">
      <alignment horizontal="left" wrapText="1"/>
    </xf>
    <xf numFmtId="0" fontId="14" fillId="0" borderId="3" xfId="0" applyFont="1" applyBorder="1" applyAlignment="1">
      <alignment horizontal="left" wrapText="1"/>
    </xf>
    <xf numFmtId="0" fontId="14" fillId="0" borderId="4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3" fontId="0" fillId="0" borderId="0" xfId="0" applyNumberFormat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95"/>
  <sheetViews>
    <sheetView topLeftCell="H55" workbookViewId="0">
      <selection activeCell="C11" sqref="C11"/>
    </sheetView>
  </sheetViews>
  <sheetFormatPr defaultRowHeight="15"/>
  <cols>
    <col min="1" max="1" width="5.85546875" customWidth="1"/>
    <col min="2" max="2" width="32.140625" customWidth="1"/>
    <col min="3" max="3" width="19.85546875" customWidth="1"/>
    <col min="4" max="4" width="15.5703125" customWidth="1"/>
    <col min="5" max="5" width="13.85546875" customWidth="1"/>
    <col min="6" max="6" width="18.140625" customWidth="1"/>
    <col min="7" max="7" width="16.5703125" customWidth="1"/>
    <col min="8" max="8" width="15" customWidth="1"/>
    <col min="9" max="9" width="15.42578125" customWidth="1"/>
    <col min="10" max="10" width="12.85546875" customWidth="1"/>
    <col min="11" max="11" width="14.85546875" customWidth="1"/>
    <col min="12" max="12" width="15.140625" customWidth="1"/>
    <col min="13" max="13" width="13.42578125" customWidth="1"/>
    <col min="14" max="14" width="13.5703125" customWidth="1"/>
    <col min="15" max="15" width="12.7109375" customWidth="1"/>
    <col min="16" max="16" width="13.85546875" customWidth="1"/>
    <col min="17" max="17" width="12.5703125" customWidth="1"/>
    <col min="18" max="18" width="12.7109375" customWidth="1"/>
    <col min="19" max="19" width="15.85546875" customWidth="1"/>
  </cols>
  <sheetData>
    <row r="1" spans="1:19" ht="15.75" thickBot="1"/>
    <row r="2" spans="1:19" ht="19.5" thickBot="1">
      <c r="A2" s="80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19" ht="19.5" thickBot="1">
      <c r="A3" s="80" t="s">
        <v>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19" ht="19.5" thickBot="1">
      <c r="A4" s="80" t="s">
        <v>98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1:19" ht="58.5" customHeight="1" thickBot="1">
      <c r="A5" s="83" t="s">
        <v>2</v>
      </c>
      <c r="B5" s="84"/>
      <c r="C5" s="84"/>
      <c r="D5" s="8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78" t="s">
        <v>3</v>
      </c>
      <c r="B6" s="78" t="s">
        <v>4</v>
      </c>
      <c r="C6" s="78" t="s">
        <v>5</v>
      </c>
      <c r="D6" s="86" t="s">
        <v>6</v>
      </c>
      <c r="E6" s="87"/>
      <c r="F6" s="88"/>
      <c r="G6" s="75" t="s">
        <v>7</v>
      </c>
      <c r="H6" s="76"/>
      <c r="I6" s="76"/>
      <c r="J6" s="77"/>
      <c r="K6" s="78" t="s">
        <v>8</v>
      </c>
      <c r="L6" s="75" t="s">
        <v>9</v>
      </c>
      <c r="M6" s="76"/>
      <c r="N6" s="76"/>
      <c r="O6" s="77"/>
      <c r="P6" s="78" t="s">
        <v>10</v>
      </c>
      <c r="Q6" s="78" t="s">
        <v>11</v>
      </c>
      <c r="R6" s="78" t="s">
        <v>12</v>
      </c>
      <c r="S6" s="78" t="s">
        <v>13</v>
      </c>
    </row>
    <row r="7" spans="1:19" ht="35.25" thickBot="1">
      <c r="A7" s="79"/>
      <c r="B7" s="79"/>
      <c r="C7" s="79"/>
      <c r="D7" s="2" t="s">
        <v>14</v>
      </c>
      <c r="E7" s="2" t="s">
        <v>15</v>
      </c>
      <c r="F7" s="2" t="s">
        <v>16</v>
      </c>
      <c r="G7" s="3" t="s">
        <v>17</v>
      </c>
      <c r="H7" s="3" t="s">
        <v>18</v>
      </c>
      <c r="I7" s="3" t="s">
        <v>19</v>
      </c>
      <c r="J7" s="3" t="s">
        <v>20</v>
      </c>
      <c r="K7" s="79"/>
      <c r="L7" s="3" t="s">
        <v>17</v>
      </c>
      <c r="M7" s="3" t="s">
        <v>18</v>
      </c>
      <c r="N7" s="3" t="s">
        <v>19</v>
      </c>
      <c r="O7" s="3" t="s">
        <v>20</v>
      </c>
      <c r="P7" s="79"/>
      <c r="Q7" s="79"/>
      <c r="R7" s="79"/>
      <c r="S7" s="79"/>
    </row>
    <row r="8" spans="1:19" ht="15.75" thickBot="1">
      <c r="A8" s="4">
        <v>1</v>
      </c>
      <c r="B8" s="5">
        <v>2</v>
      </c>
      <c r="C8" s="5">
        <v>3</v>
      </c>
      <c r="D8" s="6"/>
      <c r="E8" s="6"/>
      <c r="F8" s="6"/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</row>
    <row r="9" spans="1:19" ht="25.5" customHeight="1" thickBot="1">
      <c r="A9" s="69" t="s">
        <v>21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1"/>
    </row>
    <row r="10" spans="1:19" ht="29.45" customHeight="1" thickBot="1">
      <c r="A10" s="69" t="s">
        <v>22</v>
      </c>
      <c r="B10" s="70"/>
      <c r="C10" s="71"/>
      <c r="D10" s="7">
        <v>308503941</v>
      </c>
      <c r="E10" s="8">
        <v>0</v>
      </c>
      <c r="F10" s="7">
        <v>308503941</v>
      </c>
      <c r="G10" s="9">
        <v>308503941</v>
      </c>
      <c r="H10" s="10">
        <v>0</v>
      </c>
      <c r="I10" s="10">
        <v>0</v>
      </c>
      <c r="J10" s="10">
        <v>0</v>
      </c>
      <c r="K10" s="9">
        <v>308503941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9">
        <v>308503941</v>
      </c>
    </row>
    <row r="11" spans="1:19" ht="37.5" customHeight="1" thickBot="1">
      <c r="A11" s="11">
        <v>1</v>
      </c>
      <c r="B11" s="12" t="s">
        <v>23</v>
      </c>
      <c r="C11" s="13"/>
      <c r="D11" s="14">
        <v>308503941</v>
      </c>
      <c r="E11" s="15">
        <v>0</v>
      </c>
      <c r="F11" s="14">
        <v>308503941</v>
      </c>
      <c r="G11" s="16">
        <v>308503941</v>
      </c>
      <c r="H11" s="17">
        <v>0</v>
      </c>
      <c r="I11" s="17">
        <v>0</v>
      </c>
      <c r="J11" s="17">
        <v>0</v>
      </c>
      <c r="K11" s="16">
        <v>308503941</v>
      </c>
      <c r="L11" s="18">
        <v>0</v>
      </c>
      <c r="M11" s="18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6">
        <v>308503941</v>
      </c>
    </row>
    <row r="12" spans="1:19" ht="30.95" customHeight="1" thickBot="1">
      <c r="A12" s="69" t="s">
        <v>24</v>
      </c>
      <c r="B12" s="70"/>
      <c r="C12" s="71"/>
      <c r="D12" s="7">
        <v>13424051049</v>
      </c>
      <c r="E12" s="8">
        <v>0</v>
      </c>
      <c r="F12" s="7">
        <v>13424051049</v>
      </c>
      <c r="G12" s="9">
        <v>13424051049</v>
      </c>
      <c r="H12" s="10">
        <v>0</v>
      </c>
      <c r="I12" s="10">
        <v>0</v>
      </c>
      <c r="J12" s="10">
        <v>0</v>
      </c>
      <c r="K12" s="9">
        <v>13424051049</v>
      </c>
      <c r="L12" s="9">
        <v>459913820</v>
      </c>
      <c r="M12" s="10">
        <v>0</v>
      </c>
      <c r="N12" s="10">
        <v>0</v>
      </c>
      <c r="O12" s="10">
        <v>0</v>
      </c>
      <c r="P12" s="9">
        <v>459913820</v>
      </c>
      <c r="Q12" s="10">
        <v>3.43</v>
      </c>
      <c r="R12" s="10">
        <v>5.45</v>
      </c>
      <c r="S12" s="9">
        <v>12964137229</v>
      </c>
    </row>
    <row r="13" spans="1:19" ht="38.450000000000003" customHeight="1" thickBot="1">
      <c r="A13" s="11" t="s">
        <v>25</v>
      </c>
      <c r="B13" s="12" t="s">
        <v>26</v>
      </c>
      <c r="C13" s="19" t="s">
        <v>27</v>
      </c>
      <c r="D13" s="14">
        <v>13179971049</v>
      </c>
      <c r="E13" s="15">
        <v>0</v>
      </c>
      <c r="F13" s="14">
        <v>13179971049</v>
      </c>
      <c r="G13" s="16">
        <v>13179971049</v>
      </c>
      <c r="H13" s="17">
        <v>0</v>
      </c>
      <c r="I13" s="17">
        <v>0</v>
      </c>
      <c r="J13" s="17">
        <v>0</v>
      </c>
      <c r="K13" s="16">
        <v>13179971049</v>
      </c>
      <c r="L13" s="20">
        <v>459913820</v>
      </c>
      <c r="M13" s="18">
        <v>0</v>
      </c>
      <c r="N13" s="17">
        <v>0</v>
      </c>
      <c r="O13" s="17">
        <v>0</v>
      </c>
      <c r="P13" s="16">
        <v>459913820</v>
      </c>
      <c r="Q13" s="17">
        <v>3.49</v>
      </c>
      <c r="R13" s="17">
        <v>5.55</v>
      </c>
      <c r="S13" s="16">
        <v>12720057229</v>
      </c>
    </row>
    <row r="14" spans="1:19" ht="38.1" customHeight="1" thickBot="1">
      <c r="A14" s="11" t="s">
        <v>28</v>
      </c>
      <c r="B14" s="12" t="s">
        <v>29</v>
      </c>
      <c r="C14" s="19" t="s">
        <v>27</v>
      </c>
      <c r="D14" s="14">
        <v>244080000</v>
      </c>
      <c r="E14" s="15">
        <v>0</v>
      </c>
      <c r="F14" s="14">
        <v>244080000</v>
      </c>
      <c r="G14" s="16">
        <v>244080000</v>
      </c>
      <c r="H14" s="17">
        <v>0</v>
      </c>
      <c r="I14" s="17">
        <v>0</v>
      </c>
      <c r="J14" s="17">
        <v>0</v>
      </c>
      <c r="K14" s="16">
        <v>244080000</v>
      </c>
      <c r="L14" s="18">
        <v>0</v>
      </c>
      <c r="M14" s="18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6">
        <v>244080000</v>
      </c>
    </row>
    <row r="15" spans="1:19" ht="30.95" customHeight="1" thickBot="1">
      <c r="A15" s="69" t="s">
        <v>30</v>
      </c>
      <c r="B15" s="70"/>
      <c r="C15" s="71"/>
      <c r="D15" s="7">
        <v>462358142</v>
      </c>
      <c r="E15" s="8">
        <v>0</v>
      </c>
      <c r="F15" s="7">
        <v>462358142</v>
      </c>
      <c r="G15" s="9">
        <v>462358142</v>
      </c>
      <c r="H15" s="10">
        <v>0</v>
      </c>
      <c r="I15" s="10">
        <v>0</v>
      </c>
      <c r="J15" s="10">
        <v>0</v>
      </c>
      <c r="K15" s="9">
        <v>462358142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9">
        <v>462358142</v>
      </c>
    </row>
    <row r="16" spans="1:19" ht="41.1" customHeight="1" thickBot="1">
      <c r="A16" s="11" t="s">
        <v>25</v>
      </c>
      <c r="B16" s="12" t="s">
        <v>31</v>
      </c>
      <c r="C16" s="19" t="s">
        <v>32</v>
      </c>
      <c r="D16" s="14">
        <v>41273742</v>
      </c>
      <c r="E16" s="15">
        <v>0</v>
      </c>
      <c r="F16" s="14">
        <v>41273742</v>
      </c>
      <c r="G16" s="16">
        <v>41273742</v>
      </c>
      <c r="H16" s="17">
        <v>0</v>
      </c>
      <c r="I16" s="17">
        <v>0</v>
      </c>
      <c r="J16" s="17">
        <v>0</v>
      </c>
      <c r="K16" s="16">
        <v>41273742</v>
      </c>
      <c r="L16" s="18">
        <v>0</v>
      </c>
      <c r="M16" s="18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6">
        <v>41273742</v>
      </c>
    </row>
    <row r="17" spans="1:19" ht="36" customHeight="1" thickBot="1">
      <c r="A17" s="11" t="s">
        <v>28</v>
      </c>
      <c r="B17" s="12" t="s">
        <v>33</v>
      </c>
      <c r="C17" s="19" t="s">
        <v>32</v>
      </c>
      <c r="D17" s="14">
        <v>62635000</v>
      </c>
      <c r="E17" s="15">
        <v>0</v>
      </c>
      <c r="F17" s="14">
        <v>62635000</v>
      </c>
      <c r="G17" s="16">
        <v>62635000</v>
      </c>
      <c r="H17" s="17">
        <v>0</v>
      </c>
      <c r="I17" s="17">
        <v>0</v>
      </c>
      <c r="J17" s="17">
        <v>0</v>
      </c>
      <c r="K17" s="16">
        <v>62635000</v>
      </c>
      <c r="L17" s="18">
        <v>0</v>
      </c>
      <c r="M17" s="18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6">
        <v>62635000</v>
      </c>
    </row>
    <row r="18" spans="1:19" ht="37.5" customHeight="1" thickBot="1">
      <c r="A18" s="11" t="s">
        <v>34</v>
      </c>
      <c r="B18" s="12" t="s">
        <v>35</v>
      </c>
      <c r="C18" s="19" t="s">
        <v>32</v>
      </c>
      <c r="D18" s="14">
        <v>7229400</v>
      </c>
      <c r="E18" s="15">
        <v>0</v>
      </c>
      <c r="F18" s="14">
        <v>7229400</v>
      </c>
      <c r="G18" s="16">
        <v>7229400</v>
      </c>
      <c r="H18" s="17">
        <v>0</v>
      </c>
      <c r="I18" s="17">
        <v>0</v>
      </c>
      <c r="J18" s="17">
        <v>0</v>
      </c>
      <c r="K18" s="16">
        <v>7229400</v>
      </c>
      <c r="L18" s="18">
        <v>0</v>
      </c>
      <c r="M18" s="18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6">
        <v>7229400</v>
      </c>
    </row>
    <row r="19" spans="1:19" ht="34.5" customHeight="1" thickBot="1">
      <c r="A19" s="11" t="s">
        <v>36</v>
      </c>
      <c r="B19" s="12" t="s">
        <v>37</v>
      </c>
      <c r="C19" s="19" t="s">
        <v>32</v>
      </c>
      <c r="D19" s="14">
        <v>351220000</v>
      </c>
      <c r="E19" s="15">
        <v>0</v>
      </c>
      <c r="F19" s="14">
        <v>351220000</v>
      </c>
      <c r="G19" s="16">
        <v>351220000</v>
      </c>
      <c r="H19" s="17">
        <v>0</v>
      </c>
      <c r="I19" s="17">
        <v>0</v>
      </c>
      <c r="J19" s="17">
        <v>0</v>
      </c>
      <c r="K19" s="16">
        <v>351220000</v>
      </c>
      <c r="L19" s="18">
        <v>0</v>
      </c>
      <c r="M19" s="18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6">
        <v>351220000</v>
      </c>
    </row>
    <row r="20" spans="1:19" ht="26.1" customHeight="1" thickBot="1">
      <c r="A20" s="69" t="s">
        <v>38</v>
      </c>
      <c r="B20" s="70"/>
      <c r="C20" s="71"/>
      <c r="D20" s="7">
        <v>467882477</v>
      </c>
      <c r="E20" s="8">
        <v>0</v>
      </c>
      <c r="F20" s="7">
        <v>467882477</v>
      </c>
      <c r="G20" s="9">
        <v>467882477</v>
      </c>
      <c r="H20" s="10">
        <v>0</v>
      </c>
      <c r="I20" s="10">
        <v>0</v>
      </c>
      <c r="J20" s="10">
        <v>0</v>
      </c>
      <c r="K20" s="9">
        <v>467882477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9">
        <v>467882477</v>
      </c>
    </row>
    <row r="21" spans="1:19" ht="38.1" customHeight="1" thickBot="1">
      <c r="A21" s="11" t="s">
        <v>25</v>
      </c>
      <c r="B21" s="12" t="s">
        <v>39</v>
      </c>
      <c r="C21" s="19" t="s">
        <v>40</v>
      </c>
      <c r="D21" s="14">
        <v>467882477</v>
      </c>
      <c r="E21" s="15">
        <v>0</v>
      </c>
      <c r="F21" s="14">
        <v>467882477</v>
      </c>
      <c r="G21" s="16">
        <v>467882477</v>
      </c>
      <c r="H21" s="17">
        <v>0</v>
      </c>
      <c r="I21" s="17">
        <v>0</v>
      </c>
      <c r="J21" s="17">
        <v>0</v>
      </c>
      <c r="K21" s="16">
        <v>467882477</v>
      </c>
      <c r="L21" s="18">
        <v>0</v>
      </c>
      <c r="M21" s="18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6">
        <v>467882477</v>
      </c>
    </row>
    <row r="22" spans="1:19" ht="36" customHeight="1" thickBot="1">
      <c r="A22" s="69" t="s">
        <v>41</v>
      </c>
      <c r="B22" s="70"/>
      <c r="C22" s="71"/>
      <c r="D22" s="7">
        <v>287156918</v>
      </c>
      <c r="E22" s="8">
        <v>0</v>
      </c>
      <c r="F22" s="7">
        <v>287156918</v>
      </c>
      <c r="G22" s="9">
        <v>287156918</v>
      </c>
      <c r="H22" s="10">
        <v>0</v>
      </c>
      <c r="I22" s="10">
        <v>0</v>
      </c>
      <c r="J22" s="10">
        <v>0</v>
      </c>
      <c r="K22" s="9">
        <v>287156918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9">
        <v>287156918</v>
      </c>
    </row>
    <row r="23" spans="1:19" ht="66" customHeight="1" thickBot="1">
      <c r="A23" s="11" t="s">
        <v>25</v>
      </c>
      <c r="B23" s="12" t="s">
        <v>42</v>
      </c>
      <c r="C23" s="19" t="s">
        <v>27</v>
      </c>
      <c r="D23" s="14">
        <v>205100000</v>
      </c>
      <c r="E23" s="15">
        <v>0</v>
      </c>
      <c r="F23" s="14">
        <v>205100000</v>
      </c>
      <c r="G23" s="16">
        <v>205100000</v>
      </c>
      <c r="H23" s="17">
        <v>0</v>
      </c>
      <c r="I23" s="17">
        <v>0</v>
      </c>
      <c r="J23" s="17">
        <v>0</v>
      </c>
      <c r="K23" s="16">
        <v>205100000</v>
      </c>
      <c r="L23" s="18">
        <v>0</v>
      </c>
      <c r="M23" s="18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6">
        <v>205100000</v>
      </c>
    </row>
    <row r="24" spans="1:19" ht="69.599999999999994" customHeight="1" thickBot="1">
      <c r="A24" s="11" t="s">
        <v>28</v>
      </c>
      <c r="B24" s="12" t="s">
        <v>43</v>
      </c>
      <c r="C24" s="19" t="s">
        <v>27</v>
      </c>
      <c r="D24" s="14">
        <v>17700000</v>
      </c>
      <c r="E24" s="15">
        <v>0</v>
      </c>
      <c r="F24" s="14">
        <v>17700000</v>
      </c>
      <c r="G24" s="16">
        <v>17700000</v>
      </c>
      <c r="H24" s="17">
        <v>0</v>
      </c>
      <c r="I24" s="17">
        <v>0</v>
      </c>
      <c r="J24" s="17">
        <v>0</v>
      </c>
      <c r="K24" s="16">
        <v>17700000</v>
      </c>
      <c r="L24" s="18">
        <v>0</v>
      </c>
      <c r="M24" s="18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6">
        <v>17700000</v>
      </c>
    </row>
    <row r="25" spans="1:19" ht="36.950000000000003" customHeight="1" thickBot="1">
      <c r="A25" s="11" t="s">
        <v>34</v>
      </c>
      <c r="B25" s="12" t="s">
        <v>44</v>
      </c>
      <c r="C25" s="19" t="s">
        <v>27</v>
      </c>
      <c r="D25" s="14">
        <v>64356918</v>
      </c>
      <c r="E25" s="15">
        <v>0</v>
      </c>
      <c r="F25" s="14">
        <v>64356918</v>
      </c>
      <c r="G25" s="16">
        <v>64356918</v>
      </c>
      <c r="H25" s="17">
        <v>0</v>
      </c>
      <c r="I25" s="17">
        <v>0</v>
      </c>
      <c r="J25" s="17">
        <v>0</v>
      </c>
      <c r="K25" s="16">
        <v>64356918</v>
      </c>
      <c r="L25" s="18">
        <v>0</v>
      </c>
      <c r="M25" s="18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6">
        <v>64356918</v>
      </c>
    </row>
    <row r="26" spans="1:19" ht="21" customHeight="1" thickBot="1">
      <c r="A26" s="69" t="s">
        <v>45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</row>
    <row r="27" spans="1:19" ht="73.5" customHeight="1" thickBot="1">
      <c r="A27" s="69" t="s">
        <v>46</v>
      </c>
      <c r="B27" s="70"/>
      <c r="C27" s="71"/>
      <c r="D27" s="7">
        <v>2550000000</v>
      </c>
      <c r="E27" s="8">
        <v>0</v>
      </c>
      <c r="F27" s="7">
        <v>2550000000</v>
      </c>
      <c r="G27" s="9">
        <v>2550000000</v>
      </c>
      <c r="H27" s="10">
        <v>0</v>
      </c>
      <c r="I27" s="10">
        <v>0</v>
      </c>
      <c r="J27" s="10">
        <v>0</v>
      </c>
      <c r="K27" s="9">
        <v>2550000000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9">
        <v>2550000000</v>
      </c>
    </row>
    <row r="28" spans="1:19" ht="81" customHeight="1" thickBot="1">
      <c r="A28" s="11" t="s">
        <v>25</v>
      </c>
      <c r="B28" s="12" t="s">
        <v>47</v>
      </c>
      <c r="C28" s="19" t="s">
        <v>48</v>
      </c>
      <c r="D28" s="14">
        <v>2550000000</v>
      </c>
      <c r="E28" s="15">
        <v>0</v>
      </c>
      <c r="F28" s="14">
        <v>2550000000</v>
      </c>
      <c r="G28" s="16">
        <v>2550000000</v>
      </c>
      <c r="H28" s="17">
        <v>0</v>
      </c>
      <c r="I28" s="17">
        <v>0</v>
      </c>
      <c r="J28" s="17">
        <v>0</v>
      </c>
      <c r="K28" s="16">
        <v>2550000000</v>
      </c>
      <c r="L28" s="18">
        <v>0</v>
      </c>
      <c r="M28" s="18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6">
        <v>2550000000</v>
      </c>
    </row>
    <row r="29" spans="1:19" ht="56.1" customHeight="1" thickBot="1">
      <c r="A29" s="69" t="s">
        <v>49</v>
      </c>
      <c r="B29" s="70"/>
      <c r="C29" s="71"/>
      <c r="D29" s="7">
        <v>72120000</v>
      </c>
      <c r="E29" s="8">
        <v>0</v>
      </c>
      <c r="F29" s="7">
        <v>72120000</v>
      </c>
      <c r="G29" s="9">
        <v>72120000</v>
      </c>
      <c r="H29" s="10">
        <v>0</v>
      </c>
      <c r="I29" s="10">
        <v>0</v>
      </c>
      <c r="J29" s="10">
        <v>0</v>
      </c>
      <c r="K29" s="9">
        <v>72120000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9">
        <v>72120000</v>
      </c>
    </row>
    <row r="30" spans="1:19" ht="41.45" customHeight="1" thickBot="1">
      <c r="A30" s="11" t="s">
        <v>25</v>
      </c>
      <c r="B30" s="12" t="s">
        <v>50</v>
      </c>
      <c r="C30" s="19" t="s">
        <v>51</v>
      </c>
      <c r="D30" s="14">
        <v>72120000</v>
      </c>
      <c r="E30" s="15">
        <v>0</v>
      </c>
      <c r="F30" s="14">
        <v>72120000</v>
      </c>
      <c r="G30" s="16">
        <v>72120000</v>
      </c>
      <c r="H30" s="17">
        <v>0</v>
      </c>
      <c r="I30" s="17">
        <v>0</v>
      </c>
      <c r="J30" s="17">
        <v>0</v>
      </c>
      <c r="K30" s="16">
        <v>72120000</v>
      </c>
      <c r="L30" s="18">
        <v>0</v>
      </c>
      <c r="M30" s="18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6">
        <v>72120000</v>
      </c>
    </row>
    <row r="31" spans="1:19" ht="25.5" customHeight="1" thickBot="1">
      <c r="A31" s="69" t="s">
        <v>52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ht="70.5" customHeight="1" thickBot="1">
      <c r="A32" s="69" t="s">
        <v>53</v>
      </c>
      <c r="B32" s="70"/>
      <c r="C32" s="71"/>
      <c r="D32" s="7">
        <v>169520000</v>
      </c>
      <c r="E32" s="8">
        <v>0</v>
      </c>
      <c r="F32" s="7">
        <v>169520000</v>
      </c>
      <c r="G32" s="9">
        <v>169520000</v>
      </c>
      <c r="H32" s="10">
        <v>0</v>
      </c>
      <c r="I32" s="10">
        <v>0</v>
      </c>
      <c r="J32" s="10">
        <v>0</v>
      </c>
      <c r="K32" s="9">
        <v>169520000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9">
        <v>169520000</v>
      </c>
    </row>
    <row r="33" spans="1:19" ht="30.95" customHeight="1" thickBot="1">
      <c r="A33" s="11" t="s">
        <v>25</v>
      </c>
      <c r="B33" s="12" t="s">
        <v>54</v>
      </c>
      <c r="C33" s="19" t="s">
        <v>55</v>
      </c>
      <c r="D33" s="14">
        <v>169520000</v>
      </c>
      <c r="E33" s="15">
        <v>0</v>
      </c>
      <c r="F33" s="14">
        <v>169520000</v>
      </c>
      <c r="G33" s="16">
        <v>169520000</v>
      </c>
      <c r="H33" s="17">
        <v>0</v>
      </c>
      <c r="I33" s="17">
        <v>0</v>
      </c>
      <c r="J33" s="17">
        <v>0</v>
      </c>
      <c r="K33" s="16">
        <v>169520000</v>
      </c>
      <c r="L33" s="18">
        <v>0</v>
      </c>
      <c r="M33" s="18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6">
        <v>169520000</v>
      </c>
    </row>
    <row r="34" spans="1:19" ht="16.5" thickBot="1">
      <c r="A34" s="69" t="s">
        <v>56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35.450000000000003" customHeight="1" thickBot="1">
      <c r="A35" s="69" t="s">
        <v>57</v>
      </c>
      <c r="B35" s="70"/>
      <c r="C35" s="71"/>
      <c r="D35" s="7">
        <v>232520000</v>
      </c>
      <c r="E35" s="8">
        <v>0</v>
      </c>
      <c r="F35" s="7">
        <v>232520000</v>
      </c>
      <c r="G35" s="9">
        <v>232520000</v>
      </c>
      <c r="H35" s="10">
        <v>0</v>
      </c>
      <c r="I35" s="10">
        <v>0</v>
      </c>
      <c r="J35" s="10">
        <v>0</v>
      </c>
      <c r="K35" s="9">
        <v>232520000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9">
        <v>232520000</v>
      </c>
    </row>
    <row r="36" spans="1:19" ht="55.5" customHeight="1" thickBot="1">
      <c r="A36" s="11" t="s">
        <v>25</v>
      </c>
      <c r="B36" s="12" t="s">
        <v>58</v>
      </c>
      <c r="C36" s="19" t="s">
        <v>59</v>
      </c>
      <c r="D36" s="14">
        <v>232520000</v>
      </c>
      <c r="E36" s="15">
        <v>0</v>
      </c>
      <c r="F36" s="14">
        <v>232520000</v>
      </c>
      <c r="G36" s="16">
        <v>232520000</v>
      </c>
      <c r="H36" s="17">
        <v>0</v>
      </c>
      <c r="I36" s="17">
        <v>0</v>
      </c>
      <c r="J36" s="17">
        <v>0</v>
      </c>
      <c r="K36" s="16">
        <v>232520000</v>
      </c>
      <c r="L36" s="18">
        <v>0</v>
      </c>
      <c r="M36" s="18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6">
        <v>232520000</v>
      </c>
    </row>
    <row r="37" spans="1:19" ht="45.6" customHeight="1" thickBot="1">
      <c r="A37" s="69" t="s">
        <v>60</v>
      </c>
      <c r="B37" s="70"/>
      <c r="C37" s="71"/>
      <c r="D37" s="7">
        <v>1046959223</v>
      </c>
      <c r="E37" s="8">
        <v>0</v>
      </c>
      <c r="F37" s="7">
        <v>1046959223</v>
      </c>
      <c r="G37" s="9">
        <v>1037713223</v>
      </c>
      <c r="H37" s="9">
        <v>9246000</v>
      </c>
      <c r="I37" s="10">
        <v>0</v>
      </c>
      <c r="J37" s="10">
        <v>0</v>
      </c>
      <c r="K37" s="9">
        <v>1046959223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9">
        <v>1046959223</v>
      </c>
    </row>
    <row r="38" spans="1:19" ht="29.45" customHeight="1" thickBot="1">
      <c r="A38" s="11" t="s">
        <v>25</v>
      </c>
      <c r="B38" s="12" t="s">
        <v>61</v>
      </c>
      <c r="C38" s="19" t="s">
        <v>62</v>
      </c>
      <c r="D38" s="14">
        <v>366574612</v>
      </c>
      <c r="E38" s="15">
        <v>0</v>
      </c>
      <c r="F38" s="14">
        <v>366574612</v>
      </c>
      <c r="G38" s="16">
        <v>366574612</v>
      </c>
      <c r="H38" s="17">
        <v>0</v>
      </c>
      <c r="I38" s="17">
        <v>0</v>
      </c>
      <c r="J38" s="17">
        <v>0</v>
      </c>
      <c r="K38" s="16">
        <v>366574612</v>
      </c>
      <c r="L38" s="18">
        <v>0</v>
      </c>
      <c r="M38" s="18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6">
        <v>366574612</v>
      </c>
    </row>
    <row r="39" spans="1:19" ht="30" customHeight="1" thickBot="1">
      <c r="A39" s="11" t="s">
        <v>28</v>
      </c>
      <c r="B39" s="12" t="s">
        <v>63</v>
      </c>
      <c r="C39" s="19" t="s">
        <v>64</v>
      </c>
      <c r="D39" s="14">
        <v>670063679</v>
      </c>
      <c r="E39" s="15">
        <v>0</v>
      </c>
      <c r="F39" s="14">
        <v>670063679</v>
      </c>
      <c r="G39" s="16">
        <v>660817679</v>
      </c>
      <c r="H39" s="16">
        <v>9246000</v>
      </c>
      <c r="I39" s="17">
        <v>0</v>
      </c>
      <c r="J39" s="17">
        <v>0</v>
      </c>
      <c r="K39" s="16">
        <v>670063679</v>
      </c>
      <c r="L39" s="18">
        <v>0</v>
      </c>
      <c r="M39" s="18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6">
        <v>670063679</v>
      </c>
    </row>
    <row r="40" spans="1:19" ht="26.45" customHeight="1" thickBot="1">
      <c r="A40" s="11" t="s">
        <v>34</v>
      </c>
      <c r="B40" s="12" t="s">
        <v>65</v>
      </c>
      <c r="C40" s="19" t="s">
        <v>64</v>
      </c>
      <c r="D40" s="14">
        <v>10320932</v>
      </c>
      <c r="E40" s="15">
        <v>0</v>
      </c>
      <c r="F40" s="14">
        <v>10320932</v>
      </c>
      <c r="G40" s="16">
        <v>10320932</v>
      </c>
      <c r="H40" s="17">
        <v>0</v>
      </c>
      <c r="I40" s="17">
        <v>0</v>
      </c>
      <c r="J40" s="17">
        <v>0</v>
      </c>
      <c r="K40" s="16">
        <v>10320932</v>
      </c>
      <c r="L40" s="18">
        <v>0</v>
      </c>
      <c r="M40" s="18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6">
        <v>10320932</v>
      </c>
    </row>
    <row r="41" spans="1:19" ht="36.950000000000003" customHeight="1" thickBot="1">
      <c r="A41" s="69" t="s">
        <v>66</v>
      </c>
      <c r="B41" s="70"/>
      <c r="C41" s="71"/>
      <c r="D41" s="7">
        <v>110120000</v>
      </c>
      <c r="E41" s="8">
        <v>0</v>
      </c>
      <c r="F41" s="7">
        <v>110120000</v>
      </c>
      <c r="G41" s="9">
        <v>110120000</v>
      </c>
      <c r="H41" s="10">
        <v>0</v>
      </c>
      <c r="I41" s="10">
        <v>0</v>
      </c>
      <c r="J41" s="10">
        <v>0</v>
      </c>
      <c r="K41" s="9">
        <v>110120000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7">
        <v>0</v>
      </c>
      <c r="R41" s="10">
        <v>0</v>
      </c>
      <c r="S41" s="9">
        <v>110120000</v>
      </c>
    </row>
    <row r="42" spans="1:19" ht="113.45" customHeight="1" thickBot="1">
      <c r="A42" s="11" t="s">
        <v>25</v>
      </c>
      <c r="B42" s="12" t="s">
        <v>67</v>
      </c>
      <c r="C42" s="19" t="s">
        <v>68</v>
      </c>
      <c r="D42" s="14">
        <v>110120000</v>
      </c>
      <c r="E42" s="15">
        <v>0</v>
      </c>
      <c r="F42" s="14">
        <v>110120000</v>
      </c>
      <c r="G42" s="16">
        <v>110120000</v>
      </c>
      <c r="H42" s="17">
        <v>0</v>
      </c>
      <c r="I42" s="17">
        <v>0</v>
      </c>
      <c r="J42" s="17">
        <v>0</v>
      </c>
      <c r="K42" s="16">
        <v>110120000</v>
      </c>
      <c r="L42" s="18">
        <v>0</v>
      </c>
      <c r="M42" s="18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6">
        <v>110120000</v>
      </c>
    </row>
    <row r="43" spans="1:19" ht="16.5" thickBot="1">
      <c r="A43" s="69" t="s">
        <v>69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30.95" customHeight="1" thickBot="1">
      <c r="A44" s="69" t="s">
        <v>70</v>
      </c>
      <c r="B44" s="70"/>
      <c r="C44" s="71"/>
      <c r="D44" s="7">
        <v>141550000</v>
      </c>
      <c r="E44" s="8">
        <v>0</v>
      </c>
      <c r="F44" s="7">
        <v>141550000</v>
      </c>
      <c r="G44" s="9">
        <v>141550000</v>
      </c>
      <c r="H44" s="10">
        <v>0</v>
      </c>
      <c r="I44" s="10">
        <v>0</v>
      </c>
      <c r="J44" s="10">
        <v>0</v>
      </c>
      <c r="K44" s="9">
        <v>141550000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9">
        <v>141550000</v>
      </c>
    </row>
    <row r="45" spans="1:19" ht="50.1" customHeight="1" thickBot="1">
      <c r="A45" s="11" t="s">
        <v>25</v>
      </c>
      <c r="B45" s="12" t="s">
        <v>71</v>
      </c>
      <c r="C45" s="19" t="s">
        <v>72</v>
      </c>
      <c r="D45" s="14">
        <v>141550000</v>
      </c>
      <c r="E45" s="15">
        <v>0</v>
      </c>
      <c r="F45" s="14">
        <v>141550000</v>
      </c>
      <c r="G45" s="16">
        <v>141550000</v>
      </c>
      <c r="H45" s="17">
        <v>0</v>
      </c>
      <c r="I45" s="17">
        <v>0</v>
      </c>
      <c r="J45" s="17">
        <v>0</v>
      </c>
      <c r="K45" s="16">
        <v>141550000</v>
      </c>
      <c r="L45" s="18">
        <v>0</v>
      </c>
      <c r="M45" s="18">
        <v>0</v>
      </c>
      <c r="N45" s="17">
        <v>0</v>
      </c>
      <c r="O45" s="17">
        <v>0</v>
      </c>
      <c r="P45" s="10">
        <v>0</v>
      </c>
      <c r="Q45" s="17">
        <v>0</v>
      </c>
      <c r="R45" s="17">
        <v>0</v>
      </c>
      <c r="S45" s="16">
        <v>141550000</v>
      </c>
    </row>
    <row r="46" spans="1:19" ht="16.5" thickBot="1">
      <c r="A46" s="69" t="s">
        <v>73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ht="41.1" customHeight="1" thickBot="1">
      <c r="A47" s="69" t="s">
        <v>74</v>
      </c>
      <c r="B47" s="70"/>
      <c r="C47" s="71"/>
      <c r="D47" s="7">
        <v>1585225000</v>
      </c>
      <c r="E47" s="8">
        <v>0</v>
      </c>
      <c r="F47" s="7">
        <v>1585225000</v>
      </c>
      <c r="G47" s="9">
        <v>1585225000</v>
      </c>
      <c r="H47" s="10">
        <v>0</v>
      </c>
      <c r="I47" s="10">
        <v>0</v>
      </c>
      <c r="J47" s="10">
        <v>0</v>
      </c>
      <c r="K47" s="9">
        <v>1585225000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9">
        <v>1585225000</v>
      </c>
    </row>
    <row r="48" spans="1:19" ht="54.6" customHeight="1" thickBot="1">
      <c r="A48" s="11" t="s">
        <v>25</v>
      </c>
      <c r="B48" s="12" t="s">
        <v>75</v>
      </c>
      <c r="C48" s="19" t="s">
        <v>76</v>
      </c>
      <c r="D48" s="14">
        <v>162520000</v>
      </c>
      <c r="E48" s="15">
        <v>0</v>
      </c>
      <c r="F48" s="14">
        <v>162520000</v>
      </c>
      <c r="G48" s="16">
        <v>162520000</v>
      </c>
      <c r="H48" s="17">
        <v>0</v>
      </c>
      <c r="I48" s="17">
        <v>0</v>
      </c>
      <c r="J48" s="17">
        <v>0</v>
      </c>
      <c r="K48" s="16">
        <v>162520000</v>
      </c>
      <c r="L48" s="18">
        <v>0</v>
      </c>
      <c r="M48" s="18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6">
        <v>162520000</v>
      </c>
    </row>
    <row r="49" spans="1:19" ht="53.1" customHeight="1" thickBot="1">
      <c r="A49" s="11" t="s">
        <v>28</v>
      </c>
      <c r="B49" s="12" t="s">
        <v>77</v>
      </c>
      <c r="C49" s="19" t="s">
        <v>78</v>
      </c>
      <c r="D49" s="14">
        <v>225110000</v>
      </c>
      <c r="E49" s="15">
        <v>0</v>
      </c>
      <c r="F49" s="14">
        <v>225110000</v>
      </c>
      <c r="G49" s="16">
        <v>225110000</v>
      </c>
      <c r="H49" s="17">
        <v>0</v>
      </c>
      <c r="I49" s="17">
        <v>0</v>
      </c>
      <c r="J49" s="17">
        <v>0</v>
      </c>
      <c r="K49" s="16">
        <v>225110000</v>
      </c>
      <c r="L49" s="18">
        <v>0</v>
      </c>
      <c r="M49" s="18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6">
        <v>225110000</v>
      </c>
    </row>
    <row r="50" spans="1:19" ht="63.95" customHeight="1" thickBot="1">
      <c r="A50" s="11" t="s">
        <v>34</v>
      </c>
      <c r="B50" s="12" t="s">
        <v>79</v>
      </c>
      <c r="C50" s="19" t="s">
        <v>80</v>
      </c>
      <c r="D50" s="14">
        <v>1197595000</v>
      </c>
      <c r="E50" s="15">
        <v>0</v>
      </c>
      <c r="F50" s="14">
        <v>1197595000</v>
      </c>
      <c r="G50" s="16">
        <v>1197595000</v>
      </c>
      <c r="H50" s="17">
        <v>0</v>
      </c>
      <c r="I50" s="17">
        <v>0</v>
      </c>
      <c r="J50" s="17">
        <v>0</v>
      </c>
      <c r="K50" s="16">
        <v>1197595000</v>
      </c>
      <c r="L50" s="18">
        <v>0</v>
      </c>
      <c r="M50" s="18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6">
        <v>1197595000</v>
      </c>
    </row>
    <row r="51" spans="1:19" ht="16.5" thickBot="1">
      <c r="A51" s="69" t="s">
        <v>81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1"/>
    </row>
    <row r="52" spans="1:19" ht="54.95" customHeight="1" thickBot="1">
      <c r="A52" s="69" t="s">
        <v>82</v>
      </c>
      <c r="B52" s="70"/>
      <c r="C52" s="71"/>
      <c r="D52" s="7">
        <v>87000000</v>
      </c>
      <c r="E52" s="8">
        <v>0</v>
      </c>
      <c r="F52" s="7">
        <v>87000000</v>
      </c>
      <c r="G52" s="9">
        <v>87000000</v>
      </c>
      <c r="H52" s="10">
        <v>0</v>
      </c>
      <c r="I52" s="10">
        <v>0</v>
      </c>
      <c r="J52" s="10">
        <v>0</v>
      </c>
      <c r="K52" s="9">
        <v>87000000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9">
        <v>87000000</v>
      </c>
    </row>
    <row r="53" spans="1:19" ht="80.099999999999994" customHeight="1" thickBot="1">
      <c r="A53" s="11" t="s">
        <v>25</v>
      </c>
      <c r="B53" s="37" t="s">
        <v>83</v>
      </c>
      <c r="C53" s="19" t="s">
        <v>76</v>
      </c>
      <c r="D53" s="14">
        <v>87000000</v>
      </c>
      <c r="E53" s="15">
        <v>0</v>
      </c>
      <c r="F53" s="14">
        <v>87000000</v>
      </c>
      <c r="G53" s="16">
        <v>87000000</v>
      </c>
      <c r="H53" s="17">
        <v>0</v>
      </c>
      <c r="I53" s="17">
        <v>0</v>
      </c>
      <c r="J53" s="17">
        <v>0</v>
      </c>
      <c r="K53" s="16">
        <v>87000000</v>
      </c>
      <c r="L53" s="18">
        <v>0</v>
      </c>
      <c r="M53" s="18">
        <v>0</v>
      </c>
      <c r="N53" s="17">
        <v>0</v>
      </c>
      <c r="O53" s="17">
        <v>0</v>
      </c>
      <c r="P53" s="10">
        <v>0</v>
      </c>
      <c r="Q53" s="17">
        <v>0</v>
      </c>
      <c r="R53" s="17">
        <v>0</v>
      </c>
      <c r="S53" s="16">
        <v>87000000</v>
      </c>
    </row>
    <row r="54" spans="1:19" ht="24" customHeight="1" thickBot="1">
      <c r="A54" s="69" t="s">
        <v>84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1"/>
    </row>
    <row r="55" spans="1:19" ht="51.6" customHeight="1" thickBot="1">
      <c r="A55" s="69" t="s">
        <v>85</v>
      </c>
      <c r="B55" s="70"/>
      <c r="C55" s="71"/>
      <c r="D55" s="7">
        <v>66000000</v>
      </c>
      <c r="E55" s="8">
        <v>0</v>
      </c>
      <c r="F55" s="7">
        <v>66000000</v>
      </c>
      <c r="G55" s="9">
        <v>66000000</v>
      </c>
      <c r="H55" s="10">
        <v>0</v>
      </c>
      <c r="I55" s="10">
        <v>0</v>
      </c>
      <c r="J55" s="10">
        <v>0</v>
      </c>
      <c r="K55" s="9">
        <v>66000000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9">
        <v>66000000</v>
      </c>
    </row>
    <row r="56" spans="1:19" ht="95.25" thickBot="1">
      <c r="A56" s="11" t="s">
        <v>25</v>
      </c>
      <c r="B56" s="12" t="s">
        <v>86</v>
      </c>
      <c r="C56" s="19" t="s">
        <v>87</v>
      </c>
      <c r="D56" s="14">
        <v>66000000</v>
      </c>
      <c r="E56" s="15">
        <v>0</v>
      </c>
      <c r="F56" s="14">
        <v>66000000</v>
      </c>
      <c r="G56" s="16">
        <v>66000000</v>
      </c>
      <c r="H56" s="17">
        <v>0</v>
      </c>
      <c r="I56" s="17">
        <v>0</v>
      </c>
      <c r="J56" s="17">
        <v>0</v>
      </c>
      <c r="K56" s="16">
        <v>66000000</v>
      </c>
      <c r="L56" s="18">
        <v>0</v>
      </c>
      <c r="M56" s="18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6">
        <v>66000000</v>
      </c>
    </row>
    <row r="57" spans="1:19" ht="16.5" thickBot="1">
      <c r="A57" s="72" t="s">
        <v>88</v>
      </c>
      <c r="B57" s="73"/>
      <c r="C57" s="74"/>
      <c r="D57" s="21">
        <v>21010966750</v>
      </c>
      <c r="E57" s="22">
        <v>0</v>
      </c>
      <c r="F57" s="21">
        <v>21010966750</v>
      </c>
      <c r="G57" s="23">
        <v>21001720750</v>
      </c>
      <c r="H57" s="23">
        <v>9246000</v>
      </c>
      <c r="I57" s="24">
        <v>0</v>
      </c>
      <c r="J57" s="24">
        <v>0</v>
      </c>
      <c r="K57" s="23">
        <v>21010966750</v>
      </c>
      <c r="L57" s="23">
        <v>459913820</v>
      </c>
      <c r="M57" s="24">
        <v>0</v>
      </c>
      <c r="N57" s="24">
        <v>0</v>
      </c>
      <c r="O57" s="24">
        <v>0</v>
      </c>
      <c r="P57" s="23">
        <v>459913820</v>
      </c>
      <c r="Q57" s="24">
        <v>2.19</v>
      </c>
      <c r="R57" s="24">
        <v>3.48</v>
      </c>
      <c r="S57" s="21">
        <v>20551052930</v>
      </c>
    </row>
    <row r="58" spans="1:19" ht="15.75" thickBo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</row>
    <row r="59" spans="1:19" ht="31.5" customHeight="1" thickBot="1">
      <c r="A59" s="25"/>
      <c r="B59" s="26" t="s">
        <v>89</v>
      </c>
      <c r="C59" s="27" t="s">
        <v>90</v>
      </c>
      <c r="D59" s="27" t="s">
        <v>91</v>
      </c>
      <c r="E59" s="27" t="s">
        <v>92</v>
      </c>
      <c r="F59" s="25"/>
      <c r="G59" s="25"/>
      <c r="H59" s="25"/>
      <c r="I59" s="25"/>
      <c r="J59" s="25"/>
      <c r="K59" s="25"/>
      <c r="L59" s="28" t="e">
        <v>#REF!</v>
      </c>
      <c r="M59" s="28" t="e">
        <v>#REF!</v>
      </c>
      <c r="N59" s="25"/>
      <c r="O59" s="25"/>
      <c r="P59" s="25"/>
      <c r="Q59" s="25"/>
      <c r="R59" s="25"/>
      <c r="S59" s="25"/>
    </row>
    <row r="60" spans="1:19" ht="27.6" customHeight="1" thickBot="1">
      <c r="A60" s="25"/>
      <c r="B60" s="29" t="s">
        <v>93</v>
      </c>
      <c r="C60" s="30">
        <v>21001720750</v>
      </c>
      <c r="D60" s="30">
        <v>459913820</v>
      </c>
      <c r="E60" s="31">
        <v>2.19</v>
      </c>
      <c r="F60" s="25"/>
      <c r="G60" s="25"/>
      <c r="H60" s="25"/>
      <c r="I60" s="25"/>
      <c r="J60" s="25"/>
      <c r="K60" s="25"/>
      <c r="L60" s="25"/>
      <c r="M60" s="25"/>
      <c r="N60" s="32">
        <v>459913820</v>
      </c>
      <c r="O60" s="25"/>
      <c r="P60" s="32">
        <v>459913820</v>
      </c>
      <c r="Q60" s="25"/>
      <c r="R60" s="25"/>
      <c r="S60" s="25"/>
    </row>
    <row r="61" spans="1:19" ht="26.1" customHeight="1" thickBot="1">
      <c r="A61" s="25"/>
      <c r="B61" s="29" t="s">
        <v>94</v>
      </c>
      <c r="C61" s="30">
        <v>9246000</v>
      </c>
      <c r="D61" s="31">
        <v>0</v>
      </c>
      <c r="E61" s="31">
        <v>0</v>
      </c>
      <c r="F61" s="25"/>
      <c r="G61" s="25"/>
      <c r="H61" s="25"/>
      <c r="I61" s="25"/>
      <c r="J61" s="25"/>
      <c r="K61" s="25"/>
      <c r="L61" s="25"/>
      <c r="M61" s="25"/>
      <c r="N61" s="32">
        <v>459913820</v>
      </c>
      <c r="O61" s="25"/>
      <c r="P61" s="25"/>
      <c r="Q61" s="25"/>
      <c r="R61" s="25"/>
      <c r="S61" s="25"/>
    </row>
    <row r="62" spans="1:19" ht="26.45" customHeight="1" thickBot="1">
      <c r="A62" s="25"/>
      <c r="B62" s="29" t="s">
        <v>95</v>
      </c>
      <c r="C62" s="31">
        <v>0</v>
      </c>
      <c r="D62" s="31"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ht="26.1" customHeight="1" thickBot="1">
      <c r="A63" s="25"/>
      <c r="B63" s="29" t="s">
        <v>96</v>
      </c>
      <c r="C63" s="33">
        <v>0</v>
      </c>
      <c r="D63" s="33">
        <v>0</v>
      </c>
      <c r="E63" s="1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</row>
    <row r="64" spans="1:19" ht="18" thickBot="1">
      <c r="A64" s="25"/>
      <c r="B64" s="34" t="s">
        <v>97</v>
      </c>
      <c r="C64" s="35">
        <v>21010966750</v>
      </c>
      <c r="D64" s="35">
        <v>459913820</v>
      </c>
      <c r="E64" s="36">
        <v>2.19</v>
      </c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</row>
    <row r="65" spans="1:19" ht="15.75" thickBo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</row>
    <row r="66" spans="1:19" ht="15.75" thickBot="1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</row>
    <row r="67" spans="1:19" ht="15.75" thickBo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</row>
    <row r="68" spans="1:19" ht="15.75" thickBot="1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</row>
    <row r="69" spans="1:19" ht="15.75" thickBot="1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</row>
    <row r="70" spans="1:19" ht="15.75" thickBot="1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</row>
    <row r="71" spans="1:19" ht="15.75" thickBot="1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</row>
    <row r="72" spans="1:19" ht="15.75" thickBot="1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</row>
    <row r="73" spans="1:19" ht="15.75" thickBot="1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</row>
    <row r="74" spans="1:19" ht="15.75" thickBot="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</row>
    <row r="75" spans="1:19" ht="15.75" thickBot="1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</row>
    <row r="76" spans="1:19" ht="15.75" thickBo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</row>
    <row r="77" spans="1:19" ht="15.75" thickBot="1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</row>
    <row r="78" spans="1:19" ht="15.75" thickBot="1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</row>
    <row r="79" spans="1:19" ht="15.75" thickBot="1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</row>
    <row r="80" spans="1:19" ht="15.75" thickBot="1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</row>
    <row r="81" spans="1:19" ht="15.75" thickBot="1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</row>
    <row r="82" spans="1:19" ht="15.75" thickBot="1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</row>
    <row r="83" spans="1:19" ht="15.75" thickBot="1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</row>
    <row r="84" spans="1:19" ht="15.75" thickBot="1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</row>
    <row r="85" spans="1:19" ht="15.75" thickBot="1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</row>
    <row r="86" spans="1:19" ht="15.75" thickBot="1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</row>
    <row r="87" spans="1:19" ht="15.75" thickBot="1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</row>
    <row r="88" spans="1:19" ht="15.75" thickBot="1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</row>
    <row r="89" spans="1:19" ht="15.75" thickBot="1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</row>
    <row r="90" spans="1:19" ht="15.75" thickBot="1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</row>
    <row r="91" spans="1:19" ht="15.75" thickBot="1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</row>
    <row r="92" spans="1:19" ht="15.75" thickBot="1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</row>
    <row r="93" spans="1:19" ht="15.75" thickBot="1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</row>
    <row r="94" spans="1:19" ht="15.75" thickBot="1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</row>
    <row r="95" spans="1:19" ht="15.75" thickBot="1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</row>
  </sheetData>
  <mergeCells count="39"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  <mergeCell ref="A26:S26"/>
    <mergeCell ref="L6:O6"/>
    <mergeCell ref="P6:P7"/>
    <mergeCell ref="Q6:Q7"/>
    <mergeCell ref="R6:R7"/>
    <mergeCell ref="S6:S7"/>
    <mergeCell ref="A9:S9"/>
    <mergeCell ref="A10:C10"/>
    <mergeCell ref="A12:C12"/>
    <mergeCell ref="A15:C15"/>
    <mergeCell ref="A20:C20"/>
    <mergeCell ref="A22:C22"/>
    <mergeCell ref="A47:C47"/>
    <mergeCell ref="A27:C27"/>
    <mergeCell ref="A29:C29"/>
    <mergeCell ref="A31:S31"/>
    <mergeCell ref="A32:C32"/>
    <mergeCell ref="A34:S34"/>
    <mergeCell ref="A35:C35"/>
    <mergeCell ref="A37:C37"/>
    <mergeCell ref="A41:C41"/>
    <mergeCell ref="A43:S43"/>
    <mergeCell ref="A44:C44"/>
    <mergeCell ref="A46:S46"/>
    <mergeCell ref="A51:S51"/>
    <mergeCell ref="A52:C52"/>
    <mergeCell ref="A54:S54"/>
    <mergeCell ref="A55:C55"/>
    <mergeCell ref="A57:C5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148"/>
  <sheetViews>
    <sheetView topLeftCell="M52" workbookViewId="0">
      <selection activeCell="V55" sqref="V55"/>
    </sheetView>
  </sheetViews>
  <sheetFormatPr defaultRowHeight="15"/>
  <cols>
    <col min="1" max="1" width="5.5703125" customWidth="1"/>
    <col min="2" max="2" width="28.85546875" customWidth="1"/>
    <col min="3" max="3" width="25.140625" customWidth="1"/>
    <col min="4" max="4" width="17.85546875" customWidth="1"/>
    <col min="5" max="5" width="13.28515625" customWidth="1"/>
    <col min="6" max="6" width="17.140625" customWidth="1"/>
    <col min="7" max="7" width="16.5703125" customWidth="1"/>
    <col min="8" max="8" width="17.28515625" customWidth="1"/>
    <col min="9" max="9" width="17" customWidth="1"/>
    <col min="10" max="10" width="15.85546875" customWidth="1"/>
    <col min="11" max="12" width="15.42578125" customWidth="1"/>
    <col min="13" max="13" width="14.42578125" customWidth="1"/>
    <col min="14" max="14" width="15" customWidth="1"/>
    <col min="15" max="15" width="14.28515625" customWidth="1"/>
    <col min="16" max="16" width="14" customWidth="1"/>
    <col min="17" max="17" width="12.7109375" customWidth="1"/>
    <col min="18" max="18" width="12.85546875" customWidth="1"/>
    <col min="19" max="19" width="17.140625" customWidth="1"/>
    <col min="20" max="20" width="0.5703125" customWidth="1"/>
    <col min="25" max="25" width="13" customWidth="1"/>
    <col min="26" max="26" width="16.7109375" customWidth="1"/>
    <col min="27" max="27" width="16.85546875" customWidth="1"/>
  </cols>
  <sheetData>
    <row r="1" spans="1:29" ht="19.5" thickBot="1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  <c r="T1" s="25"/>
      <c r="U1" s="25"/>
      <c r="V1" s="25"/>
      <c r="W1" s="25"/>
      <c r="X1" s="25"/>
      <c r="Y1" s="25"/>
      <c r="Z1" s="25"/>
      <c r="AA1" s="25"/>
      <c r="AB1" s="25"/>
      <c r="AC1" s="25"/>
    </row>
    <row r="2" spans="1:29" ht="19.5" thickBot="1">
      <c r="A2" s="80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  <c r="T2" s="25"/>
      <c r="U2" s="25"/>
      <c r="V2" s="25"/>
      <c r="W2" s="25"/>
      <c r="X2" s="25"/>
      <c r="Y2" s="25"/>
      <c r="Z2" s="25"/>
      <c r="AA2" s="25"/>
      <c r="AB2" s="25"/>
      <c r="AC2" s="25"/>
    </row>
    <row r="3" spans="1:29" ht="19.5" thickBot="1">
      <c r="A3" s="80" t="s">
        <v>99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  <c r="T3" s="25"/>
      <c r="U3" s="25"/>
      <c r="V3" s="25"/>
      <c r="W3" s="25"/>
      <c r="X3" s="25"/>
      <c r="Y3" s="25"/>
      <c r="Z3" s="25"/>
      <c r="AA3" s="25"/>
      <c r="AB3" s="25"/>
      <c r="AC3" s="25"/>
    </row>
    <row r="4" spans="1:29" ht="58.5" customHeight="1" thickBot="1">
      <c r="A4" s="83" t="s">
        <v>2</v>
      </c>
      <c r="B4" s="84"/>
      <c r="C4" s="84"/>
      <c r="D4" s="8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ht="19.5" thickBot="1">
      <c r="A5" s="78" t="s">
        <v>3</v>
      </c>
      <c r="B5" s="78" t="s">
        <v>4</v>
      </c>
      <c r="C5" s="78" t="s">
        <v>5</v>
      </c>
      <c r="D5" s="86" t="s">
        <v>6</v>
      </c>
      <c r="E5" s="87"/>
      <c r="F5" s="88"/>
      <c r="G5" s="75" t="s">
        <v>7</v>
      </c>
      <c r="H5" s="76"/>
      <c r="I5" s="76"/>
      <c r="J5" s="77"/>
      <c r="K5" s="78" t="s">
        <v>8</v>
      </c>
      <c r="L5" s="75" t="s">
        <v>9</v>
      </c>
      <c r="M5" s="76"/>
      <c r="N5" s="76"/>
      <c r="O5" s="77"/>
      <c r="P5" s="78" t="s">
        <v>10</v>
      </c>
      <c r="Q5" s="78" t="s">
        <v>11</v>
      </c>
      <c r="R5" s="78" t="s">
        <v>12</v>
      </c>
      <c r="S5" s="78" t="s">
        <v>13</v>
      </c>
      <c r="T5" s="92" t="s">
        <v>100</v>
      </c>
      <c r="U5" s="25"/>
      <c r="V5" s="25"/>
      <c r="W5" s="25"/>
      <c r="X5" s="89" t="s">
        <v>101</v>
      </c>
      <c r="Y5" s="90"/>
      <c r="Z5" s="90"/>
      <c r="AA5" s="90"/>
      <c r="AB5" s="90"/>
      <c r="AC5" s="91"/>
    </row>
    <row r="6" spans="1:29" ht="54.6" customHeight="1" thickBot="1">
      <c r="A6" s="79"/>
      <c r="B6" s="79"/>
      <c r="C6" s="79"/>
      <c r="D6" s="2" t="s">
        <v>14</v>
      </c>
      <c r="E6" s="2" t="s">
        <v>15</v>
      </c>
      <c r="F6" s="2" t="s">
        <v>16</v>
      </c>
      <c r="G6" s="3" t="s">
        <v>17</v>
      </c>
      <c r="H6" s="3" t="s">
        <v>18</v>
      </c>
      <c r="I6" s="3" t="s">
        <v>19</v>
      </c>
      <c r="J6" s="3" t="s">
        <v>20</v>
      </c>
      <c r="K6" s="79"/>
      <c r="L6" s="3" t="s">
        <v>17</v>
      </c>
      <c r="M6" s="3" t="s">
        <v>18</v>
      </c>
      <c r="N6" s="3" t="s">
        <v>19</v>
      </c>
      <c r="O6" s="3" t="s">
        <v>20</v>
      </c>
      <c r="P6" s="79"/>
      <c r="Q6" s="79"/>
      <c r="R6" s="79"/>
      <c r="S6" s="79"/>
      <c r="T6" s="93"/>
      <c r="U6" s="25"/>
      <c r="V6" s="25"/>
      <c r="W6" s="38"/>
      <c r="X6" s="39" t="s">
        <v>3</v>
      </c>
      <c r="Y6" s="39" t="s">
        <v>102</v>
      </c>
      <c r="Z6" s="39" t="s">
        <v>103</v>
      </c>
      <c r="AA6" s="39" t="s">
        <v>104</v>
      </c>
      <c r="AB6" s="39" t="s">
        <v>105</v>
      </c>
      <c r="AC6" s="39" t="s">
        <v>106</v>
      </c>
    </row>
    <row r="7" spans="1:29" ht="20.45" customHeight="1" thickBot="1">
      <c r="A7" s="4">
        <v>1</v>
      </c>
      <c r="B7" s="5">
        <v>2</v>
      </c>
      <c r="C7" s="5">
        <v>3</v>
      </c>
      <c r="D7" s="6"/>
      <c r="E7" s="6"/>
      <c r="F7" s="6"/>
      <c r="G7" s="5">
        <v>4</v>
      </c>
      <c r="H7" s="5">
        <v>5</v>
      </c>
      <c r="I7" s="5">
        <v>6</v>
      </c>
      <c r="J7" s="5">
        <v>7</v>
      </c>
      <c r="K7" s="5">
        <v>8</v>
      </c>
      <c r="L7" s="5">
        <v>9</v>
      </c>
      <c r="M7" s="5">
        <v>10</v>
      </c>
      <c r="N7" s="5">
        <v>11</v>
      </c>
      <c r="O7" s="5">
        <v>12</v>
      </c>
      <c r="P7" s="5">
        <v>13</v>
      </c>
      <c r="Q7" s="5">
        <v>14</v>
      </c>
      <c r="R7" s="5">
        <v>15</v>
      </c>
      <c r="S7" s="5">
        <v>16</v>
      </c>
      <c r="T7" s="25"/>
      <c r="U7" s="25"/>
      <c r="V7" s="25"/>
      <c r="W7" s="38"/>
      <c r="X7" s="40"/>
      <c r="Y7" s="40"/>
      <c r="Z7" s="13"/>
      <c r="AA7" s="40"/>
      <c r="AB7" s="40"/>
      <c r="AC7" s="41"/>
    </row>
    <row r="8" spans="1:29" ht="30.95" customHeight="1" thickBot="1">
      <c r="A8" s="69" t="s">
        <v>21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1"/>
      <c r="T8" s="42"/>
      <c r="U8" s="42"/>
      <c r="V8" s="42"/>
      <c r="W8" s="43"/>
      <c r="X8" s="44">
        <v>1</v>
      </c>
      <c r="Y8" s="45" t="s">
        <v>107</v>
      </c>
      <c r="Z8" s="16">
        <v>2320711429</v>
      </c>
      <c r="AA8" s="46">
        <v>2320711429</v>
      </c>
      <c r="AB8" s="44">
        <v>11.05</v>
      </c>
      <c r="AC8" s="47">
        <v>12.15</v>
      </c>
    </row>
    <row r="9" spans="1:29" ht="36.950000000000003" customHeight="1" thickBot="1">
      <c r="A9" s="69" t="s">
        <v>22</v>
      </c>
      <c r="B9" s="70"/>
      <c r="C9" s="71"/>
      <c r="D9" s="7">
        <v>308503941</v>
      </c>
      <c r="E9" s="8">
        <v>0</v>
      </c>
      <c r="F9" s="7">
        <v>308503941</v>
      </c>
      <c r="G9" s="9">
        <v>308503941</v>
      </c>
      <c r="H9" s="10">
        <v>0</v>
      </c>
      <c r="I9" s="10">
        <v>0</v>
      </c>
      <c r="J9" s="10">
        <v>0</v>
      </c>
      <c r="K9" s="9">
        <v>308503941</v>
      </c>
      <c r="L9" s="9">
        <v>37500300</v>
      </c>
      <c r="M9" s="10">
        <v>0</v>
      </c>
      <c r="N9" s="10">
        <v>0</v>
      </c>
      <c r="O9" s="10">
        <v>0</v>
      </c>
      <c r="P9" s="9">
        <v>37500300</v>
      </c>
      <c r="Q9" s="10">
        <v>12.16</v>
      </c>
      <c r="R9" s="10">
        <v>14.85</v>
      </c>
      <c r="S9" s="9">
        <v>271003641</v>
      </c>
      <c r="T9" s="48">
        <v>45812835</v>
      </c>
      <c r="U9" s="42"/>
      <c r="V9" s="42"/>
      <c r="W9" s="43"/>
      <c r="X9" s="44">
        <v>2</v>
      </c>
      <c r="Y9" s="45" t="s">
        <v>108</v>
      </c>
      <c r="Z9" s="16">
        <v>2172016537</v>
      </c>
      <c r="AA9" s="46">
        <v>4492727966</v>
      </c>
      <c r="AB9" s="44">
        <v>21.38</v>
      </c>
      <c r="AC9" s="47">
        <v>23.05</v>
      </c>
    </row>
    <row r="10" spans="1:29" ht="42" customHeight="1" thickBot="1">
      <c r="A10" s="11">
        <v>1</v>
      </c>
      <c r="B10" s="12" t="s">
        <v>23</v>
      </c>
      <c r="C10" s="12" t="s">
        <v>109</v>
      </c>
      <c r="D10" s="14">
        <v>308503941</v>
      </c>
      <c r="E10" s="15">
        <v>0</v>
      </c>
      <c r="F10" s="14">
        <v>308503941</v>
      </c>
      <c r="G10" s="16">
        <v>308503941</v>
      </c>
      <c r="H10" s="17">
        <v>0</v>
      </c>
      <c r="I10" s="17">
        <v>0</v>
      </c>
      <c r="J10" s="17">
        <v>0</v>
      </c>
      <c r="K10" s="16">
        <v>308503941</v>
      </c>
      <c r="L10" s="20">
        <v>37500300</v>
      </c>
      <c r="M10" s="18">
        <v>0</v>
      </c>
      <c r="N10" s="17">
        <v>0</v>
      </c>
      <c r="O10" s="17">
        <v>0</v>
      </c>
      <c r="P10" s="16">
        <v>37500300</v>
      </c>
      <c r="Q10" s="17">
        <v>12.16</v>
      </c>
      <c r="R10" s="17">
        <v>14.85</v>
      </c>
      <c r="S10" s="16">
        <v>271003641</v>
      </c>
      <c r="T10" s="49">
        <v>45812835</v>
      </c>
      <c r="U10" s="42"/>
      <c r="V10" s="42"/>
      <c r="W10" s="43"/>
      <c r="X10" s="44">
        <v>3</v>
      </c>
      <c r="Y10" s="45" t="s">
        <v>110</v>
      </c>
      <c r="Z10" s="16">
        <v>4878780496</v>
      </c>
      <c r="AA10" s="46">
        <v>9371508462</v>
      </c>
      <c r="AB10" s="44">
        <v>44.6</v>
      </c>
      <c r="AC10" s="47">
        <v>45.35</v>
      </c>
    </row>
    <row r="11" spans="1:29" ht="30.95" customHeight="1" thickBot="1">
      <c r="A11" s="69" t="s">
        <v>24</v>
      </c>
      <c r="B11" s="70"/>
      <c r="C11" s="71"/>
      <c r="D11" s="7">
        <v>13424051049</v>
      </c>
      <c r="E11" s="8">
        <v>0</v>
      </c>
      <c r="F11" s="7">
        <v>13424051049</v>
      </c>
      <c r="G11" s="9">
        <v>13424051049</v>
      </c>
      <c r="H11" s="10">
        <v>0</v>
      </c>
      <c r="I11" s="10">
        <v>0</v>
      </c>
      <c r="J11" s="10">
        <v>0</v>
      </c>
      <c r="K11" s="9">
        <v>13424051049</v>
      </c>
      <c r="L11" s="9">
        <v>951938253</v>
      </c>
      <c r="M11" s="10">
        <v>0</v>
      </c>
      <c r="N11" s="10">
        <v>0</v>
      </c>
      <c r="O11" s="10">
        <v>0</v>
      </c>
      <c r="P11" s="9">
        <v>951938253</v>
      </c>
      <c r="Q11" s="10">
        <v>7.09</v>
      </c>
      <c r="R11" s="10">
        <v>8.31</v>
      </c>
      <c r="S11" s="9">
        <v>12472112796</v>
      </c>
      <c r="T11" s="48">
        <v>1115905320</v>
      </c>
      <c r="U11" s="42"/>
      <c r="V11" s="42"/>
      <c r="W11" s="43"/>
      <c r="X11" s="44">
        <v>4</v>
      </c>
      <c r="Y11" s="45" t="s">
        <v>111</v>
      </c>
      <c r="Z11" s="16">
        <v>1280232289</v>
      </c>
      <c r="AA11" s="46">
        <v>10651740751</v>
      </c>
      <c r="AB11" s="44">
        <v>50.7</v>
      </c>
      <c r="AC11" s="47">
        <v>52.55</v>
      </c>
    </row>
    <row r="12" spans="1:29" ht="36.950000000000003" customHeight="1" thickBot="1">
      <c r="A12" s="11" t="s">
        <v>25</v>
      </c>
      <c r="B12" s="12" t="s">
        <v>26</v>
      </c>
      <c r="C12" s="19" t="s">
        <v>27</v>
      </c>
      <c r="D12" s="14">
        <v>13179971049</v>
      </c>
      <c r="E12" s="15">
        <v>0</v>
      </c>
      <c r="F12" s="14">
        <v>13179971049</v>
      </c>
      <c r="G12" s="16">
        <v>13179971049</v>
      </c>
      <c r="H12" s="17">
        <v>0</v>
      </c>
      <c r="I12" s="17">
        <v>0</v>
      </c>
      <c r="J12" s="17">
        <v>0</v>
      </c>
      <c r="K12" s="16">
        <v>13179971049</v>
      </c>
      <c r="L12" s="20">
        <v>912978253</v>
      </c>
      <c r="M12" s="18">
        <v>0</v>
      </c>
      <c r="N12" s="17">
        <v>0</v>
      </c>
      <c r="O12" s="17">
        <v>0</v>
      </c>
      <c r="P12" s="16">
        <v>912978253</v>
      </c>
      <c r="Q12" s="17">
        <v>6.93</v>
      </c>
      <c r="R12" s="17">
        <v>8.15</v>
      </c>
      <c r="S12" s="16">
        <v>12266992796</v>
      </c>
      <c r="T12" s="49">
        <v>1074167640</v>
      </c>
      <c r="U12" s="42"/>
      <c r="V12" s="42"/>
      <c r="W12" s="43"/>
      <c r="X12" s="44">
        <v>5</v>
      </c>
      <c r="Y12" s="45" t="s">
        <v>112</v>
      </c>
      <c r="Z12" s="16">
        <v>2553535813</v>
      </c>
      <c r="AA12" s="46">
        <v>13205276564</v>
      </c>
      <c r="AB12" s="44">
        <v>62.85</v>
      </c>
      <c r="AC12" s="47">
        <v>63.75</v>
      </c>
    </row>
    <row r="13" spans="1:29" ht="39" customHeight="1" thickBot="1">
      <c r="A13" s="11" t="s">
        <v>28</v>
      </c>
      <c r="B13" s="12" t="s">
        <v>29</v>
      </c>
      <c r="C13" s="19" t="s">
        <v>27</v>
      </c>
      <c r="D13" s="14">
        <v>244080000</v>
      </c>
      <c r="E13" s="15">
        <v>0</v>
      </c>
      <c r="F13" s="14">
        <v>244080000</v>
      </c>
      <c r="G13" s="16">
        <v>244080000</v>
      </c>
      <c r="H13" s="17">
        <v>0</v>
      </c>
      <c r="I13" s="17">
        <v>0</v>
      </c>
      <c r="J13" s="17">
        <v>0</v>
      </c>
      <c r="K13" s="16">
        <v>244080000</v>
      </c>
      <c r="L13" s="20">
        <v>38960000</v>
      </c>
      <c r="M13" s="18">
        <v>0</v>
      </c>
      <c r="N13" s="17">
        <v>0</v>
      </c>
      <c r="O13" s="17">
        <v>0</v>
      </c>
      <c r="P13" s="16">
        <v>38960000</v>
      </c>
      <c r="Q13" s="17">
        <v>15.96</v>
      </c>
      <c r="R13" s="17">
        <v>17.100000000000001</v>
      </c>
      <c r="S13" s="16">
        <v>205120000</v>
      </c>
      <c r="T13" s="49">
        <v>41737680</v>
      </c>
      <c r="U13" s="42"/>
      <c r="V13" s="42"/>
      <c r="W13" s="43"/>
      <c r="X13" s="44">
        <v>6</v>
      </c>
      <c r="Y13" s="45" t="s">
        <v>113</v>
      </c>
      <c r="Z13" s="16">
        <v>1563618192</v>
      </c>
      <c r="AA13" s="46">
        <v>14768894756</v>
      </c>
      <c r="AB13" s="44">
        <v>70.290000000000006</v>
      </c>
      <c r="AC13" s="47">
        <v>73.05</v>
      </c>
    </row>
    <row r="14" spans="1:29" ht="30.95" customHeight="1" thickBot="1">
      <c r="A14" s="69" t="s">
        <v>30</v>
      </c>
      <c r="B14" s="70"/>
      <c r="C14" s="71"/>
      <c r="D14" s="7">
        <v>462358142</v>
      </c>
      <c r="E14" s="8">
        <v>0</v>
      </c>
      <c r="F14" s="7">
        <v>462358142</v>
      </c>
      <c r="G14" s="9">
        <v>462358142</v>
      </c>
      <c r="H14" s="10">
        <v>0</v>
      </c>
      <c r="I14" s="10">
        <v>0</v>
      </c>
      <c r="J14" s="10">
        <v>0</v>
      </c>
      <c r="K14" s="9">
        <v>462358142</v>
      </c>
      <c r="L14" s="9">
        <v>35503500</v>
      </c>
      <c r="M14" s="10">
        <v>0</v>
      </c>
      <c r="N14" s="10">
        <v>0</v>
      </c>
      <c r="O14" s="10">
        <v>0</v>
      </c>
      <c r="P14" s="9">
        <v>35503500</v>
      </c>
      <c r="Q14" s="10">
        <v>7.68</v>
      </c>
      <c r="R14" s="10">
        <v>10.07</v>
      </c>
      <c r="S14" s="9">
        <v>426854642</v>
      </c>
      <c r="T14" s="48">
        <v>46536650</v>
      </c>
      <c r="U14" s="42"/>
      <c r="V14" s="42"/>
      <c r="W14" s="43"/>
      <c r="X14" s="44">
        <v>7</v>
      </c>
      <c r="Y14" s="44" t="s">
        <v>114</v>
      </c>
      <c r="Z14" s="59">
        <v>1520489845</v>
      </c>
      <c r="AA14" s="46">
        <v>16289384601</v>
      </c>
      <c r="AB14" s="44">
        <v>77.53</v>
      </c>
      <c r="AC14" s="17">
        <v>78.95</v>
      </c>
    </row>
    <row r="15" spans="1:29" ht="32.25" thickBot="1">
      <c r="A15" s="11" t="s">
        <v>25</v>
      </c>
      <c r="B15" s="12" t="s">
        <v>31</v>
      </c>
      <c r="C15" s="19" t="s">
        <v>32</v>
      </c>
      <c r="D15" s="14">
        <v>41273742</v>
      </c>
      <c r="E15" s="15">
        <v>0</v>
      </c>
      <c r="F15" s="14">
        <v>41273742</v>
      </c>
      <c r="G15" s="16">
        <v>41273742</v>
      </c>
      <c r="H15" s="17">
        <v>0</v>
      </c>
      <c r="I15" s="17">
        <v>0</v>
      </c>
      <c r="J15" s="17">
        <v>0</v>
      </c>
      <c r="K15" s="16">
        <v>41273742</v>
      </c>
      <c r="L15" s="18">
        <v>0</v>
      </c>
      <c r="M15" s="18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6">
        <v>41273742</v>
      </c>
      <c r="T15" s="50">
        <v>0</v>
      </c>
      <c r="U15" s="42"/>
      <c r="V15" s="42"/>
      <c r="W15" s="43"/>
      <c r="X15" s="44">
        <v>8</v>
      </c>
      <c r="Y15" s="44" t="s">
        <v>115</v>
      </c>
      <c r="Z15" s="59">
        <v>1114302522</v>
      </c>
      <c r="AA15" s="46">
        <v>17403687123</v>
      </c>
      <c r="AB15" s="44">
        <v>82.83</v>
      </c>
      <c r="AC15" s="17">
        <v>84.45</v>
      </c>
    </row>
    <row r="16" spans="1:29" ht="32.25" thickBot="1">
      <c r="A16" s="11" t="s">
        <v>28</v>
      </c>
      <c r="B16" s="12" t="s">
        <v>33</v>
      </c>
      <c r="C16" s="19" t="s">
        <v>32</v>
      </c>
      <c r="D16" s="14">
        <v>62635000</v>
      </c>
      <c r="E16" s="15">
        <v>0</v>
      </c>
      <c r="F16" s="14">
        <v>62635000</v>
      </c>
      <c r="G16" s="16">
        <v>62635000</v>
      </c>
      <c r="H16" s="17">
        <v>0</v>
      </c>
      <c r="I16" s="17">
        <v>0</v>
      </c>
      <c r="J16" s="17">
        <v>0</v>
      </c>
      <c r="K16" s="16">
        <v>62635000</v>
      </c>
      <c r="L16" s="18">
        <v>0</v>
      </c>
      <c r="M16" s="18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6">
        <v>62635000</v>
      </c>
      <c r="T16" s="50">
        <v>0</v>
      </c>
      <c r="U16" s="42"/>
      <c r="V16" s="42"/>
      <c r="W16" s="43"/>
      <c r="X16" s="44">
        <v>9</v>
      </c>
      <c r="Y16" s="44" t="s">
        <v>116</v>
      </c>
      <c r="Z16" s="59">
        <v>1150405035</v>
      </c>
      <c r="AA16" s="46">
        <v>18554092158</v>
      </c>
      <c r="AB16" s="44">
        <v>88.31</v>
      </c>
      <c r="AC16" s="17">
        <v>89.85</v>
      </c>
    </row>
    <row r="17" spans="1:29" ht="48" thickBot="1">
      <c r="A17" s="11" t="s">
        <v>34</v>
      </c>
      <c r="B17" s="12" t="s">
        <v>35</v>
      </c>
      <c r="C17" s="19" t="s">
        <v>32</v>
      </c>
      <c r="D17" s="14">
        <v>7229400</v>
      </c>
      <c r="E17" s="15">
        <v>0</v>
      </c>
      <c r="F17" s="14">
        <v>7229400</v>
      </c>
      <c r="G17" s="16">
        <v>7229400</v>
      </c>
      <c r="H17" s="17">
        <v>0</v>
      </c>
      <c r="I17" s="17">
        <v>0</v>
      </c>
      <c r="J17" s="17">
        <v>0</v>
      </c>
      <c r="K17" s="16">
        <v>7229400</v>
      </c>
      <c r="L17" s="18">
        <v>0</v>
      </c>
      <c r="M17" s="18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6">
        <v>7229400</v>
      </c>
      <c r="T17" s="50">
        <v>0</v>
      </c>
      <c r="U17" s="42"/>
      <c r="V17" s="42"/>
      <c r="W17" s="43"/>
      <c r="X17" s="44">
        <v>10</v>
      </c>
      <c r="Y17" s="44" t="s">
        <v>117</v>
      </c>
      <c r="Z17" s="59">
        <v>1148189922</v>
      </c>
      <c r="AA17" s="46">
        <v>19702282080</v>
      </c>
      <c r="AB17" s="44">
        <v>93.77</v>
      </c>
      <c r="AC17" s="17">
        <v>95.15</v>
      </c>
    </row>
    <row r="18" spans="1:29" ht="48" thickBot="1">
      <c r="A18" s="11" t="s">
        <v>36</v>
      </c>
      <c r="B18" s="12" t="s">
        <v>37</v>
      </c>
      <c r="C18" s="19" t="s">
        <v>32</v>
      </c>
      <c r="D18" s="14">
        <v>351220000</v>
      </c>
      <c r="E18" s="15">
        <v>0</v>
      </c>
      <c r="F18" s="14">
        <v>351220000</v>
      </c>
      <c r="G18" s="16">
        <v>351220000</v>
      </c>
      <c r="H18" s="17">
        <v>0</v>
      </c>
      <c r="I18" s="17">
        <v>0</v>
      </c>
      <c r="J18" s="17">
        <v>0</v>
      </c>
      <c r="K18" s="16">
        <v>351220000</v>
      </c>
      <c r="L18" s="20">
        <v>35503500</v>
      </c>
      <c r="M18" s="18">
        <v>0</v>
      </c>
      <c r="N18" s="17">
        <v>0</v>
      </c>
      <c r="O18" s="17">
        <v>0</v>
      </c>
      <c r="P18" s="16">
        <v>35503500</v>
      </c>
      <c r="Q18" s="17">
        <v>10.11</v>
      </c>
      <c r="R18" s="17">
        <v>13.25</v>
      </c>
      <c r="S18" s="16">
        <v>315716500</v>
      </c>
      <c r="T18" s="49">
        <v>46536650</v>
      </c>
      <c r="U18" s="42"/>
      <c r="V18" s="42"/>
      <c r="W18" s="43"/>
      <c r="X18" s="44">
        <v>11</v>
      </c>
      <c r="Y18" s="44" t="s">
        <v>118</v>
      </c>
      <c r="Z18" s="59">
        <v>1117310010</v>
      </c>
      <c r="AA18" s="46">
        <v>20819592090</v>
      </c>
      <c r="AB18" s="44">
        <v>99.09</v>
      </c>
      <c r="AC18" s="17">
        <v>99.75</v>
      </c>
    </row>
    <row r="19" spans="1:29" ht="30" customHeight="1" thickBot="1">
      <c r="A19" s="69" t="s">
        <v>38</v>
      </c>
      <c r="B19" s="70"/>
      <c r="C19" s="71"/>
      <c r="D19" s="7">
        <v>467882477</v>
      </c>
      <c r="E19" s="8">
        <v>0</v>
      </c>
      <c r="F19" s="7">
        <v>467882477</v>
      </c>
      <c r="G19" s="9">
        <v>467882477</v>
      </c>
      <c r="H19" s="10">
        <v>0</v>
      </c>
      <c r="I19" s="10">
        <v>0</v>
      </c>
      <c r="J19" s="10">
        <v>0</v>
      </c>
      <c r="K19" s="9">
        <v>467882477</v>
      </c>
      <c r="L19" s="9">
        <v>72697532</v>
      </c>
      <c r="M19" s="10">
        <v>0</v>
      </c>
      <c r="N19" s="10">
        <v>0</v>
      </c>
      <c r="O19" s="10">
        <v>0</v>
      </c>
      <c r="P19" s="9">
        <v>72697532</v>
      </c>
      <c r="Q19" s="10">
        <v>15.54</v>
      </c>
      <c r="R19" s="10">
        <v>17.149999999999999</v>
      </c>
      <c r="S19" s="9">
        <v>395184945</v>
      </c>
      <c r="T19" s="48">
        <v>80241845</v>
      </c>
      <c r="U19" s="42"/>
      <c r="V19" s="42"/>
      <c r="W19" s="43"/>
      <c r="X19" s="44">
        <v>12</v>
      </c>
      <c r="Y19" s="44" t="s">
        <v>119</v>
      </c>
      <c r="Z19" s="59">
        <v>191374660</v>
      </c>
      <c r="AA19" s="46">
        <v>21010966750</v>
      </c>
      <c r="AB19" s="44">
        <v>100</v>
      </c>
      <c r="AC19" s="17">
        <v>100</v>
      </c>
    </row>
    <row r="20" spans="1:29" ht="38.1" customHeight="1" thickBot="1">
      <c r="A20" s="11" t="s">
        <v>25</v>
      </c>
      <c r="B20" s="12" t="s">
        <v>39</v>
      </c>
      <c r="C20" s="19" t="s">
        <v>40</v>
      </c>
      <c r="D20" s="14">
        <v>467882477</v>
      </c>
      <c r="E20" s="15">
        <v>0</v>
      </c>
      <c r="F20" s="14">
        <v>467882477</v>
      </c>
      <c r="G20" s="16">
        <v>467882477</v>
      </c>
      <c r="H20" s="17">
        <v>0</v>
      </c>
      <c r="I20" s="17">
        <v>0</v>
      </c>
      <c r="J20" s="17">
        <v>0</v>
      </c>
      <c r="K20" s="16">
        <v>467882477</v>
      </c>
      <c r="L20" s="20">
        <v>72697532</v>
      </c>
      <c r="M20" s="18">
        <v>0</v>
      </c>
      <c r="N20" s="17">
        <v>0</v>
      </c>
      <c r="O20" s="17">
        <v>0</v>
      </c>
      <c r="P20" s="16">
        <v>72697532</v>
      </c>
      <c r="Q20" s="17">
        <v>15.54</v>
      </c>
      <c r="R20" s="17">
        <v>17.149999999999999</v>
      </c>
      <c r="S20" s="16">
        <v>395184945</v>
      </c>
      <c r="T20" s="49">
        <v>80241845</v>
      </c>
      <c r="U20" s="42"/>
      <c r="V20" s="42"/>
      <c r="W20" s="42"/>
      <c r="X20" s="94" t="s">
        <v>120</v>
      </c>
      <c r="Y20" s="95"/>
      <c r="Z20" s="96"/>
      <c r="AA20" s="51">
        <v>21010966750</v>
      </c>
      <c r="AB20" s="42"/>
      <c r="AC20" s="42"/>
    </row>
    <row r="21" spans="1:29" ht="34.5" customHeight="1" thickBot="1">
      <c r="A21" s="69" t="s">
        <v>41</v>
      </c>
      <c r="B21" s="70"/>
      <c r="C21" s="71"/>
      <c r="D21" s="7">
        <v>287156918</v>
      </c>
      <c r="E21" s="8">
        <v>0</v>
      </c>
      <c r="F21" s="7">
        <v>287156918</v>
      </c>
      <c r="G21" s="9">
        <v>287156918</v>
      </c>
      <c r="H21" s="10">
        <v>0</v>
      </c>
      <c r="I21" s="10">
        <v>0</v>
      </c>
      <c r="J21" s="10">
        <v>0</v>
      </c>
      <c r="K21" s="9">
        <v>287156918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9">
        <v>287156918</v>
      </c>
      <c r="T21" s="52">
        <v>0</v>
      </c>
      <c r="U21" s="42"/>
      <c r="V21" s="42"/>
      <c r="W21" s="42"/>
      <c r="X21" s="97" t="s">
        <v>121</v>
      </c>
      <c r="Y21" s="98"/>
      <c r="Z21" s="99"/>
      <c r="AA21" s="53">
        <v>0</v>
      </c>
      <c r="AB21" s="42"/>
      <c r="AC21" s="42"/>
    </row>
    <row r="22" spans="1:29" ht="69.95" customHeight="1" thickBot="1">
      <c r="A22" s="11" t="s">
        <v>25</v>
      </c>
      <c r="B22" s="12" t="s">
        <v>42</v>
      </c>
      <c r="C22" s="19" t="s">
        <v>27</v>
      </c>
      <c r="D22" s="14">
        <v>205100000</v>
      </c>
      <c r="E22" s="15">
        <v>0</v>
      </c>
      <c r="F22" s="14">
        <v>205100000</v>
      </c>
      <c r="G22" s="16">
        <v>205100000</v>
      </c>
      <c r="H22" s="17">
        <v>0</v>
      </c>
      <c r="I22" s="17">
        <v>0</v>
      </c>
      <c r="J22" s="17">
        <v>0</v>
      </c>
      <c r="K22" s="16">
        <v>205100000</v>
      </c>
      <c r="L22" s="18">
        <v>0</v>
      </c>
      <c r="M22" s="18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6">
        <v>205100000</v>
      </c>
      <c r="T22" s="50">
        <v>0</v>
      </c>
      <c r="U22" s="42"/>
      <c r="V22" s="42"/>
      <c r="W22" s="42"/>
      <c r="X22" s="54"/>
      <c r="Y22" s="54"/>
      <c r="Z22" s="54"/>
      <c r="AA22" s="54"/>
      <c r="AB22" s="42"/>
      <c r="AC22" s="42"/>
    </row>
    <row r="23" spans="1:29" ht="66.95" customHeight="1" thickBot="1">
      <c r="A23" s="11" t="s">
        <v>28</v>
      </c>
      <c r="B23" s="12" t="s">
        <v>43</v>
      </c>
      <c r="C23" s="19" t="s">
        <v>27</v>
      </c>
      <c r="D23" s="14">
        <v>17700000</v>
      </c>
      <c r="E23" s="15">
        <v>0</v>
      </c>
      <c r="F23" s="14">
        <v>17700000</v>
      </c>
      <c r="G23" s="16">
        <v>17700000</v>
      </c>
      <c r="H23" s="17">
        <v>0</v>
      </c>
      <c r="I23" s="17">
        <v>0</v>
      </c>
      <c r="J23" s="17">
        <v>0</v>
      </c>
      <c r="K23" s="16">
        <v>17700000</v>
      </c>
      <c r="L23" s="18">
        <v>0</v>
      </c>
      <c r="M23" s="18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6">
        <v>17700000</v>
      </c>
      <c r="T23" s="50">
        <v>0</v>
      </c>
      <c r="U23" s="42"/>
      <c r="V23" s="42"/>
      <c r="W23" s="42"/>
      <c r="X23" s="54"/>
      <c r="Y23" s="54"/>
      <c r="Z23" s="54"/>
      <c r="AA23" s="54"/>
      <c r="AB23" s="42"/>
      <c r="AC23" s="42"/>
    </row>
    <row r="24" spans="1:29" ht="37.5" customHeight="1" thickBot="1">
      <c r="A24" s="11" t="s">
        <v>34</v>
      </c>
      <c r="B24" s="12" t="s">
        <v>44</v>
      </c>
      <c r="C24" s="19" t="s">
        <v>27</v>
      </c>
      <c r="D24" s="14">
        <v>64356918</v>
      </c>
      <c r="E24" s="15">
        <v>0</v>
      </c>
      <c r="F24" s="14">
        <v>64356918</v>
      </c>
      <c r="G24" s="16">
        <v>64356918</v>
      </c>
      <c r="H24" s="17">
        <v>0</v>
      </c>
      <c r="I24" s="17">
        <v>0</v>
      </c>
      <c r="J24" s="17">
        <v>0</v>
      </c>
      <c r="K24" s="16">
        <v>64356918</v>
      </c>
      <c r="L24" s="18">
        <v>0</v>
      </c>
      <c r="M24" s="18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6">
        <v>64356918</v>
      </c>
      <c r="T24" s="50">
        <v>0</v>
      </c>
      <c r="U24" s="42"/>
      <c r="V24" s="42"/>
      <c r="W24" s="42"/>
      <c r="X24" s="54"/>
      <c r="Y24" s="54"/>
      <c r="Z24" s="54"/>
      <c r="AA24" s="54"/>
      <c r="AB24" s="42"/>
      <c r="AC24" s="42"/>
    </row>
    <row r="25" spans="1:29" ht="24" customHeight="1" thickBot="1">
      <c r="A25" s="69" t="s">
        <v>45</v>
      </c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1"/>
      <c r="T25" s="42"/>
      <c r="U25" s="42"/>
      <c r="V25" s="42"/>
      <c r="W25" s="42"/>
      <c r="X25" s="54"/>
      <c r="Y25" s="54"/>
      <c r="Z25" s="54"/>
      <c r="AA25" s="54"/>
      <c r="AB25" s="42"/>
      <c r="AC25" s="42"/>
    </row>
    <row r="26" spans="1:29" ht="68.099999999999994" customHeight="1" thickBot="1">
      <c r="A26" s="69" t="s">
        <v>46</v>
      </c>
      <c r="B26" s="70"/>
      <c r="C26" s="71"/>
      <c r="D26" s="7">
        <v>2550000000</v>
      </c>
      <c r="E26" s="8">
        <v>0</v>
      </c>
      <c r="F26" s="7">
        <v>2550000000</v>
      </c>
      <c r="G26" s="9">
        <v>2550000000</v>
      </c>
      <c r="H26" s="10">
        <v>0</v>
      </c>
      <c r="I26" s="10">
        <v>0</v>
      </c>
      <c r="J26" s="10">
        <v>0</v>
      </c>
      <c r="K26" s="9">
        <v>2550000000</v>
      </c>
      <c r="L26" s="9">
        <v>8820000</v>
      </c>
      <c r="M26" s="10">
        <v>0</v>
      </c>
      <c r="N26" s="10">
        <v>0</v>
      </c>
      <c r="O26" s="10">
        <v>0</v>
      </c>
      <c r="P26" s="9">
        <v>8820000</v>
      </c>
      <c r="Q26" s="10">
        <v>0.35</v>
      </c>
      <c r="R26" s="10">
        <v>1.45</v>
      </c>
      <c r="S26" s="9">
        <v>2541180000</v>
      </c>
      <c r="T26" s="48">
        <v>36975000</v>
      </c>
      <c r="U26" s="42"/>
      <c r="V26" s="42"/>
      <c r="W26" s="42"/>
      <c r="X26" s="54"/>
      <c r="Y26" s="54"/>
      <c r="Z26" s="54"/>
      <c r="AA26" s="54"/>
      <c r="AB26" s="42"/>
      <c r="AC26" s="42"/>
    </row>
    <row r="27" spans="1:29" ht="87.95" customHeight="1" thickBot="1">
      <c r="A27" s="11" t="s">
        <v>25</v>
      </c>
      <c r="B27" s="12" t="s">
        <v>47</v>
      </c>
      <c r="C27" s="19" t="s">
        <v>48</v>
      </c>
      <c r="D27" s="14">
        <v>2550000000</v>
      </c>
      <c r="E27" s="15">
        <v>0</v>
      </c>
      <c r="F27" s="14">
        <v>2550000000</v>
      </c>
      <c r="G27" s="16">
        <v>2550000000</v>
      </c>
      <c r="H27" s="17">
        <v>0</v>
      </c>
      <c r="I27" s="17">
        <v>0</v>
      </c>
      <c r="J27" s="17">
        <v>0</v>
      </c>
      <c r="K27" s="16">
        <v>2550000000</v>
      </c>
      <c r="L27" s="20">
        <v>8820000</v>
      </c>
      <c r="M27" s="18">
        <v>0</v>
      </c>
      <c r="N27" s="17">
        <v>0</v>
      </c>
      <c r="O27" s="17">
        <v>0</v>
      </c>
      <c r="P27" s="16">
        <v>8820000</v>
      </c>
      <c r="Q27" s="17">
        <v>0.35</v>
      </c>
      <c r="R27" s="17">
        <v>1.45</v>
      </c>
      <c r="S27" s="16">
        <v>2541180000</v>
      </c>
      <c r="T27" s="49">
        <v>36975000</v>
      </c>
      <c r="U27" s="42"/>
      <c r="V27" s="42"/>
      <c r="W27" s="42"/>
      <c r="X27" s="54"/>
      <c r="Y27" s="54"/>
      <c r="Z27" s="54"/>
      <c r="AA27" s="54"/>
      <c r="AB27" s="42"/>
      <c r="AC27" s="42"/>
    </row>
    <row r="28" spans="1:29" ht="60" customHeight="1" thickBot="1">
      <c r="A28" s="69" t="s">
        <v>49</v>
      </c>
      <c r="B28" s="70"/>
      <c r="C28" s="71"/>
      <c r="D28" s="7">
        <v>72120000</v>
      </c>
      <c r="E28" s="8">
        <v>0</v>
      </c>
      <c r="F28" s="7">
        <v>72120000</v>
      </c>
      <c r="G28" s="9">
        <v>72120000</v>
      </c>
      <c r="H28" s="10">
        <v>0</v>
      </c>
      <c r="I28" s="10">
        <v>0</v>
      </c>
      <c r="J28" s="10">
        <v>0</v>
      </c>
      <c r="K28" s="9">
        <v>72120000</v>
      </c>
      <c r="L28" s="9">
        <v>2020000</v>
      </c>
      <c r="M28" s="10">
        <v>0</v>
      </c>
      <c r="N28" s="10">
        <v>0</v>
      </c>
      <c r="O28" s="10">
        <v>0</v>
      </c>
      <c r="P28" s="9">
        <v>2020000</v>
      </c>
      <c r="Q28" s="10">
        <v>2.8</v>
      </c>
      <c r="R28" s="10">
        <v>3.85</v>
      </c>
      <c r="S28" s="9">
        <v>70100000</v>
      </c>
      <c r="T28" s="48">
        <v>2776620</v>
      </c>
      <c r="U28" s="42"/>
      <c r="V28" s="42"/>
      <c r="W28" s="42"/>
      <c r="X28" s="54"/>
      <c r="Y28" s="54"/>
      <c r="Z28" s="54"/>
      <c r="AA28" s="54"/>
      <c r="AB28" s="42"/>
      <c r="AC28" s="42"/>
    </row>
    <row r="29" spans="1:29" ht="44.1" customHeight="1" thickBot="1">
      <c r="A29" s="11" t="s">
        <v>25</v>
      </c>
      <c r="B29" s="12" t="s">
        <v>50</v>
      </c>
      <c r="C29" s="19" t="s">
        <v>51</v>
      </c>
      <c r="D29" s="14">
        <v>72120000</v>
      </c>
      <c r="E29" s="15">
        <v>0</v>
      </c>
      <c r="F29" s="14">
        <v>72120000</v>
      </c>
      <c r="G29" s="16">
        <v>72120000</v>
      </c>
      <c r="H29" s="17">
        <v>0</v>
      </c>
      <c r="I29" s="17">
        <v>0</v>
      </c>
      <c r="J29" s="17">
        <v>0</v>
      </c>
      <c r="K29" s="16">
        <v>72120000</v>
      </c>
      <c r="L29" s="20">
        <v>2020000</v>
      </c>
      <c r="M29" s="18">
        <v>0</v>
      </c>
      <c r="N29" s="17">
        <v>0</v>
      </c>
      <c r="O29" s="17">
        <v>0</v>
      </c>
      <c r="P29" s="16">
        <v>2020000</v>
      </c>
      <c r="Q29" s="17">
        <v>2.8</v>
      </c>
      <c r="R29" s="17">
        <v>3.85</v>
      </c>
      <c r="S29" s="16">
        <v>70100000</v>
      </c>
      <c r="T29" s="49">
        <v>2776620</v>
      </c>
      <c r="U29" s="42"/>
      <c r="V29" s="42"/>
      <c r="W29" s="42"/>
      <c r="X29" s="54"/>
      <c r="Y29" s="54"/>
      <c r="Z29" s="54"/>
      <c r="AA29" s="54"/>
      <c r="AB29" s="42"/>
      <c r="AC29" s="42"/>
    </row>
    <row r="30" spans="1:29" ht="25.5" customHeight="1" thickBot="1">
      <c r="A30" s="69" t="s">
        <v>52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  <c r="T30" s="42"/>
      <c r="U30" s="42"/>
      <c r="V30" s="42"/>
      <c r="W30" s="42"/>
      <c r="X30" s="54"/>
      <c r="Y30" s="54"/>
      <c r="Z30" s="54"/>
      <c r="AA30" s="54"/>
      <c r="AB30" s="42"/>
      <c r="AC30" s="42"/>
    </row>
    <row r="31" spans="1:29" ht="70.5" customHeight="1" thickBot="1">
      <c r="A31" s="69" t="s">
        <v>53</v>
      </c>
      <c r="B31" s="70"/>
      <c r="C31" s="71"/>
      <c r="D31" s="7">
        <v>169520000</v>
      </c>
      <c r="E31" s="8">
        <v>0</v>
      </c>
      <c r="F31" s="7">
        <v>169520000</v>
      </c>
      <c r="G31" s="9">
        <v>169520000</v>
      </c>
      <c r="H31" s="10">
        <v>0</v>
      </c>
      <c r="I31" s="10">
        <v>0</v>
      </c>
      <c r="J31" s="10">
        <v>0</v>
      </c>
      <c r="K31" s="9">
        <v>169520000</v>
      </c>
      <c r="L31" s="9">
        <v>5420000</v>
      </c>
      <c r="M31" s="10">
        <v>0</v>
      </c>
      <c r="N31" s="10">
        <v>0</v>
      </c>
      <c r="O31" s="10">
        <v>0</v>
      </c>
      <c r="P31" s="9">
        <v>5420000</v>
      </c>
      <c r="Q31" s="10">
        <v>3.2</v>
      </c>
      <c r="R31" s="10">
        <v>4.95</v>
      </c>
      <c r="S31" s="9">
        <v>164100000</v>
      </c>
      <c r="T31" s="52">
        <v>0</v>
      </c>
      <c r="U31" s="42"/>
      <c r="V31" s="42"/>
      <c r="W31" s="42"/>
      <c r="X31" s="54"/>
      <c r="Y31" s="54"/>
      <c r="Z31" s="54"/>
      <c r="AA31" s="54"/>
      <c r="AB31" s="42"/>
      <c r="AC31" s="42"/>
    </row>
    <row r="32" spans="1:29" ht="36.950000000000003" customHeight="1" thickBot="1">
      <c r="A32" s="11" t="s">
        <v>25</v>
      </c>
      <c r="B32" s="12" t="s">
        <v>54</v>
      </c>
      <c r="C32" s="19" t="s">
        <v>55</v>
      </c>
      <c r="D32" s="14">
        <v>169520000</v>
      </c>
      <c r="E32" s="15">
        <v>0</v>
      </c>
      <c r="F32" s="14">
        <v>169520000</v>
      </c>
      <c r="G32" s="16">
        <v>169520000</v>
      </c>
      <c r="H32" s="17">
        <v>0</v>
      </c>
      <c r="I32" s="17">
        <v>0</v>
      </c>
      <c r="J32" s="17">
        <v>0</v>
      </c>
      <c r="K32" s="16">
        <v>169520000</v>
      </c>
      <c r="L32" s="20">
        <v>5420000</v>
      </c>
      <c r="M32" s="18">
        <v>0</v>
      </c>
      <c r="N32" s="17">
        <v>0</v>
      </c>
      <c r="O32" s="17">
        <v>0</v>
      </c>
      <c r="P32" s="16">
        <v>5420000</v>
      </c>
      <c r="Q32" s="17">
        <v>3.2</v>
      </c>
      <c r="R32" s="17">
        <v>0</v>
      </c>
      <c r="S32" s="16">
        <v>164100000</v>
      </c>
      <c r="T32" s="50">
        <v>0</v>
      </c>
      <c r="U32" s="42"/>
      <c r="V32" s="42"/>
      <c r="W32" s="42"/>
      <c r="X32" s="54"/>
      <c r="Y32" s="54"/>
      <c r="Z32" s="54"/>
      <c r="AA32" s="54"/>
      <c r="AB32" s="42"/>
      <c r="AC32" s="42"/>
    </row>
    <row r="33" spans="1:29" ht="25.5" customHeight="1" thickBot="1">
      <c r="A33" s="69" t="s">
        <v>56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  <c r="T33" s="42"/>
      <c r="U33" s="42"/>
      <c r="V33" s="42"/>
      <c r="W33" s="42"/>
      <c r="X33" s="54"/>
      <c r="Y33" s="54"/>
      <c r="Z33" s="54"/>
      <c r="AA33" s="54"/>
      <c r="AB33" s="42"/>
      <c r="AC33" s="42"/>
    </row>
    <row r="34" spans="1:29" ht="36.950000000000003" customHeight="1" thickBot="1">
      <c r="A34" s="69" t="s">
        <v>57</v>
      </c>
      <c r="B34" s="70"/>
      <c r="C34" s="71"/>
      <c r="D34" s="7">
        <v>232520000</v>
      </c>
      <c r="E34" s="8">
        <v>0</v>
      </c>
      <c r="F34" s="7">
        <v>232520000</v>
      </c>
      <c r="G34" s="9">
        <v>232520000</v>
      </c>
      <c r="H34" s="10">
        <v>0</v>
      </c>
      <c r="I34" s="10">
        <v>0</v>
      </c>
      <c r="J34" s="10">
        <v>0</v>
      </c>
      <c r="K34" s="9">
        <v>232520000</v>
      </c>
      <c r="L34" s="9">
        <v>5420000</v>
      </c>
      <c r="M34" s="10">
        <v>0</v>
      </c>
      <c r="N34" s="10">
        <v>0</v>
      </c>
      <c r="O34" s="10">
        <v>0</v>
      </c>
      <c r="P34" s="9">
        <v>5420000</v>
      </c>
      <c r="Q34" s="10">
        <v>2.33</v>
      </c>
      <c r="R34" s="10">
        <v>4.6500000000000004</v>
      </c>
      <c r="S34" s="9">
        <v>227100000</v>
      </c>
      <c r="T34" s="48">
        <v>10812180</v>
      </c>
      <c r="U34" s="42"/>
      <c r="V34" s="42"/>
      <c r="W34" s="42"/>
      <c r="X34" s="54"/>
      <c r="Y34" s="54"/>
      <c r="Z34" s="54"/>
      <c r="AA34" s="54"/>
      <c r="AB34" s="42"/>
      <c r="AC34" s="42"/>
    </row>
    <row r="35" spans="1:29" ht="55.5" customHeight="1" thickBot="1">
      <c r="A35" s="11" t="s">
        <v>25</v>
      </c>
      <c r="B35" s="12" t="s">
        <v>58</v>
      </c>
      <c r="C35" s="19" t="s">
        <v>59</v>
      </c>
      <c r="D35" s="14">
        <v>232520000</v>
      </c>
      <c r="E35" s="15">
        <v>0</v>
      </c>
      <c r="F35" s="14">
        <v>232520000</v>
      </c>
      <c r="G35" s="16">
        <v>232520000</v>
      </c>
      <c r="H35" s="17">
        <v>0</v>
      </c>
      <c r="I35" s="17">
        <v>0</v>
      </c>
      <c r="J35" s="17">
        <v>0</v>
      </c>
      <c r="K35" s="16">
        <v>232520000</v>
      </c>
      <c r="L35" s="20">
        <v>5420000</v>
      </c>
      <c r="M35" s="18">
        <v>0</v>
      </c>
      <c r="N35" s="17">
        <v>0</v>
      </c>
      <c r="O35" s="17">
        <v>0</v>
      </c>
      <c r="P35" s="16">
        <v>5420000</v>
      </c>
      <c r="Q35" s="17">
        <v>2.33</v>
      </c>
      <c r="R35" s="17">
        <v>4.6500000000000004</v>
      </c>
      <c r="S35" s="16">
        <v>227100000</v>
      </c>
      <c r="T35" s="49">
        <v>10812180</v>
      </c>
      <c r="U35" s="42"/>
      <c r="V35" s="42"/>
      <c r="W35" s="42"/>
      <c r="X35" s="54"/>
      <c r="Y35" s="54"/>
      <c r="Z35" s="54"/>
      <c r="AA35" s="54"/>
      <c r="AB35" s="42"/>
      <c r="AC35" s="42"/>
    </row>
    <row r="36" spans="1:29" ht="37.5" customHeight="1" thickBot="1">
      <c r="A36" s="69" t="s">
        <v>60</v>
      </c>
      <c r="B36" s="70"/>
      <c r="C36" s="71"/>
      <c r="D36" s="7">
        <v>1046959223</v>
      </c>
      <c r="E36" s="8">
        <v>0</v>
      </c>
      <c r="F36" s="7">
        <v>1046959223</v>
      </c>
      <c r="G36" s="9">
        <v>1037713223</v>
      </c>
      <c r="H36" s="9">
        <v>9246000</v>
      </c>
      <c r="I36" s="10">
        <v>0</v>
      </c>
      <c r="J36" s="10">
        <v>0</v>
      </c>
      <c r="K36" s="9">
        <v>1046959223</v>
      </c>
      <c r="L36" s="9">
        <v>103500000</v>
      </c>
      <c r="M36" s="10">
        <v>0</v>
      </c>
      <c r="N36" s="10">
        <v>0</v>
      </c>
      <c r="O36" s="10">
        <v>0</v>
      </c>
      <c r="P36" s="9">
        <v>103500000</v>
      </c>
      <c r="Q36" s="10">
        <v>9.89</v>
      </c>
      <c r="R36" s="10">
        <v>12.4</v>
      </c>
      <c r="S36" s="9">
        <v>943459223</v>
      </c>
      <c r="T36" s="48">
        <v>129806555</v>
      </c>
      <c r="U36" s="42"/>
      <c r="V36" s="42"/>
      <c r="W36" s="42"/>
      <c r="X36" s="54"/>
      <c r="Y36" s="54"/>
      <c r="Z36" s="54"/>
      <c r="AA36" s="54"/>
      <c r="AB36" s="42"/>
      <c r="AC36" s="42"/>
    </row>
    <row r="37" spans="1:29" ht="39.6" customHeight="1" thickBot="1">
      <c r="A37" s="11" t="s">
        <v>25</v>
      </c>
      <c r="B37" s="12" t="s">
        <v>61</v>
      </c>
      <c r="C37" s="19" t="s">
        <v>62</v>
      </c>
      <c r="D37" s="14">
        <v>366574612</v>
      </c>
      <c r="E37" s="15">
        <v>0</v>
      </c>
      <c r="F37" s="14">
        <v>366574612</v>
      </c>
      <c r="G37" s="16">
        <v>366574612</v>
      </c>
      <c r="H37" s="17">
        <v>0</v>
      </c>
      <c r="I37" s="17">
        <v>0</v>
      </c>
      <c r="J37" s="17">
        <v>0</v>
      </c>
      <c r="K37" s="16">
        <v>366574612</v>
      </c>
      <c r="L37" s="20">
        <v>39320000</v>
      </c>
      <c r="M37" s="18">
        <v>0</v>
      </c>
      <c r="N37" s="17">
        <v>0</v>
      </c>
      <c r="O37" s="17">
        <v>0</v>
      </c>
      <c r="P37" s="16">
        <v>39320000</v>
      </c>
      <c r="Q37" s="17">
        <v>10.73</v>
      </c>
      <c r="R37" s="17">
        <v>13.75</v>
      </c>
      <c r="S37" s="16">
        <v>327254612</v>
      </c>
      <c r="T37" s="49">
        <v>50404009</v>
      </c>
      <c r="U37" s="42"/>
      <c r="V37" s="42"/>
      <c r="W37" s="42"/>
      <c r="X37" s="54"/>
      <c r="Y37" s="54"/>
      <c r="Z37" s="54"/>
      <c r="AA37" s="54"/>
      <c r="AB37" s="42"/>
      <c r="AC37" s="42"/>
    </row>
    <row r="38" spans="1:29" ht="39" customHeight="1" thickBot="1">
      <c r="A38" s="11" t="s">
        <v>28</v>
      </c>
      <c r="B38" s="12" t="s">
        <v>63</v>
      </c>
      <c r="C38" s="19" t="s">
        <v>64</v>
      </c>
      <c r="D38" s="14">
        <v>670063679</v>
      </c>
      <c r="E38" s="15">
        <v>0</v>
      </c>
      <c r="F38" s="14">
        <v>670063679</v>
      </c>
      <c r="G38" s="16">
        <v>660817679</v>
      </c>
      <c r="H38" s="16">
        <v>9246000</v>
      </c>
      <c r="I38" s="17">
        <v>0</v>
      </c>
      <c r="J38" s="17">
        <v>0</v>
      </c>
      <c r="K38" s="16">
        <v>670063679</v>
      </c>
      <c r="L38" s="20">
        <v>64180000</v>
      </c>
      <c r="M38" s="18">
        <v>0</v>
      </c>
      <c r="N38" s="17">
        <v>0</v>
      </c>
      <c r="O38" s="17">
        <v>0</v>
      </c>
      <c r="P38" s="16">
        <v>64180000</v>
      </c>
      <c r="Q38" s="17">
        <v>9.58</v>
      </c>
      <c r="R38" s="17">
        <v>11.85</v>
      </c>
      <c r="S38" s="16">
        <v>605883679</v>
      </c>
      <c r="T38" s="49">
        <v>79402546</v>
      </c>
      <c r="U38" s="42"/>
      <c r="V38" s="42"/>
      <c r="W38" s="42"/>
      <c r="X38" s="54"/>
      <c r="Y38" s="54"/>
      <c r="Z38" s="54"/>
      <c r="AA38" s="54"/>
      <c r="AB38" s="42"/>
      <c r="AC38" s="42"/>
    </row>
    <row r="39" spans="1:29" ht="33.950000000000003" customHeight="1" thickBot="1">
      <c r="A39" s="11" t="s">
        <v>34</v>
      </c>
      <c r="B39" s="12" t="s">
        <v>65</v>
      </c>
      <c r="C39" s="19" t="s">
        <v>64</v>
      </c>
      <c r="D39" s="14">
        <v>10320932</v>
      </c>
      <c r="E39" s="15">
        <v>0</v>
      </c>
      <c r="F39" s="14">
        <v>10320932</v>
      </c>
      <c r="G39" s="16">
        <v>10320932</v>
      </c>
      <c r="H39" s="17">
        <v>0</v>
      </c>
      <c r="I39" s="17">
        <v>0</v>
      </c>
      <c r="J39" s="17">
        <v>0</v>
      </c>
      <c r="K39" s="16">
        <v>10320932</v>
      </c>
      <c r="L39" s="18">
        <v>0</v>
      </c>
      <c r="M39" s="18">
        <v>0</v>
      </c>
      <c r="N39" s="17">
        <v>0</v>
      </c>
      <c r="O39" s="17">
        <v>0</v>
      </c>
      <c r="P39" s="13"/>
      <c r="Q39" s="17">
        <v>0</v>
      </c>
      <c r="R39" s="17">
        <v>0</v>
      </c>
      <c r="S39" s="16">
        <v>10320932</v>
      </c>
      <c r="T39" s="50">
        <v>0</v>
      </c>
      <c r="U39" s="42"/>
      <c r="V39" s="42"/>
      <c r="W39" s="42"/>
      <c r="X39" s="54"/>
      <c r="Y39" s="54"/>
      <c r="Z39" s="54"/>
      <c r="AA39" s="54"/>
      <c r="AB39" s="42"/>
      <c r="AC39" s="42"/>
    </row>
    <row r="40" spans="1:29" ht="40.5" customHeight="1" thickBot="1">
      <c r="A40" s="69" t="s">
        <v>66</v>
      </c>
      <c r="B40" s="70"/>
      <c r="C40" s="71"/>
      <c r="D40" s="7">
        <v>110120000</v>
      </c>
      <c r="E40" s="8">
        <v>0</v>
      </c>
      <c r="F40" s="7">
        <v>110120000</v>
      </c>
      <c r="G40" s="9">
        <v>110120000</v>
      </c>
      <c r="H40" s="10">
        <v>0</v>
      </c>
      <c r="I40" s="10">
        <v>0</v>
      </c>
      <c r="J40" s="10">
        <v>0</v>
      </c>
      <c r="K40" s="9">
        <v>110120000</v>
      </c>
      <c r="L40" s="9">
        <v>5020000</v>
      </c>
      <c r="M40" s="10">
        <v>0</v>
      </c>
      <c r="N40" s="10">
        <v>0</v>
      </c>
      <c r="O40" s="10">
        <v>0</v>
      </c>
      <c r="P40" s="9">
        <v>5020000</v>
      </c>
      <c r="Q40" s="17">
        <v>4.5599999999999996</v>
      </c>
      <c r="R40" s="10">
        <v>6.95</v>
      </c>
      <c r="S40" s="9">
        <v>105100000</v>
      </c>
      <c r="T40" s="48">
        <v>7653340</v>
      </c>
      <c r="U40" s="42"/>
      <c r="V40" s="42"/>
      <c r="W40" s="42"/>
      <c r="X40" s="54"/>
      <c r="Y40" s="54"/>
      <c r="Z40" s="54"/>
      <c r="AA40" s="54"/>
      <c r="AB40" s="42"/>
      <c r="AC40" s="42"/>
    </row>
    <row r="41" spans="1:29" ht="113.45" customHeight="1" thickBot="1">
      <c r="A41" s="11" t="s">
        <v>25</v>
      </c>
      <c r="B41" s="12" t="s">
        <v>67</v>
      </c>
      <c r="C41" s="19" t="s">
        <v>68</v>
      </c>
      <c r="D41" s="14">
        <v>110120000</v>
      </c>
      <c r="E41" s="15">
        <v>0</v>
      </c>
      <c r="F41" s="14">
        <v>110120000</v>
      </c>
      <c r="G41" s="16">
        <v>110120000</v>
      </c>
      <c r="H41" s="17">
        <v>0</v>
      </c>
      <c r="I41" s="17">
        <v>0</v>
      </c>
      <c r="J41" s="17">
        <v>0</v>
      </c>
      <c r="K41" s="16">
        <v>110120000</v>
      </c>
      <c r="L41" s="20">
        <v>5020000</v>
      </c>
      <c r="M41" s="18">
        <v>0</v>
      </c>
      <c r="N41" s="17">
        <v>0</v>
      </c>
      <c r="O41" s="17">
        <v>0</v>
      </c>
      <c r="P41" s="16">
        <v>5020000</v>
      </c>
      <c r="Q41" s="17">
        <v>4.5599999999999996</v>
      </c>
      <c r="R41" s="17">
        <v>6.95</v>
      </c>
      <c r="S41" s="16">
        <v>105100000</v>
      </c>
      <c r="T41" s="49">
        <v>7653340</v>
      </c>
      <c r="U41" s="42"/>
      <c r="V41" s="42"/>
      <c r="W41" s="42"/>
      <c r="X41" s="54"/>
      <c r="Y41" s="54"/>
      <c r="Z41" s="54"/>
      <c r="AA41" s="54"/>
      <c r="AB41" s="42"/>
      <c r="AC41" s="42"/>
    </row>
    <row r="42" spans="1:29" ht="24.6" customHeight="1" thickBot="1">
      <c r="A42" s="69" t="s">
        <v>69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  <c r="T42" s="42"/>
      <c r="U42" s="42"/>
      <c r="V42" s="42"/>
      <c r="W42" s="42"/>
      <c r="X42" s="54"/>
      <c r="Y42" s="54"/>
      <c r="Z42" s="54"/>
      <c r="AA42" s="54"/>
      <c r="AB42" s="42"/>
      <c r="AC42" s="42"/>
    </row>
    <row r="43" spans="1:29" ht="24.6" customHeight="1" thickBot="1">
      <c r="A43" s="69" t="s">
        <v>70</v>
      </c>
      <c r="B43" s="70"/>
      <c r="C43" s="71"/>
      <c r="D43" s="7">
        <v>141550000</v>
      </c>
      <c r="E43" s="8">
        <v>0</v>
      </c>
      <c r="F43" s="7">
        <v>141550000</v>
      </c>
      <c r="G43" s="9">
        <v>141550000</v>
      </c>
      <c r="H43" s="10">
        <v>0</v>
      </c>
      <c r="I43" s="10">
        <v>0</v>
      </c>
      <c r="J43" s="10">
        <v>0</v>
      </c>
      <c r="K43" s="9">
        <v>141550000</v>
      </c>
      <c r="L43" s="9">
        <v>61198500</v>
      </c>
      <c r="M43" s="10">
        <v>0</v>
      </c>
      <c r="N43" s="10">
        <v>0</v>
      </c>
      <c r="O43" s="10">
        <v>0</v>
      </c>
      <c r="P43" s="9">
        <v>61198500</v>
      </c>
      <c r="Q43" s="10">
        <v>43.23</v>
      </c>
      <c r="R43" s="10">
        <v>45.65</v>
      </c>
      <c r="S43" s="9">
        <v>80351500</v>
      </c>
      <c r="T43" s="48">
        <v>64617575</v>
      </c>
      <c r="U43" s="42"/>
      <c r="V43" s="42"/>
      <c r="W43" s="42"/>
      <c r="X43" s="54"/>
      <c r="Y43" s="54"/>
      <c r="Z43" s="54"/>
      <c r="AA43" s="54"/>
      <c r="AB43" s="42"/>
      <c r="AC43" s="42"/>
    </row>
    <row r="44" spans="1:29" ht="56.45" customHeight="1" thickBot="1">
      <c r="A44" s="11" t="s">
        <v>25</v>
      </c>
      <c r="B44" s="12" t="s">
        <v>71</v>
      </c>
      <c r="C44" s="19" t="s">
        <v>72</v>
      </c>
      <c r="D44" s="14">
        <v>141550000</v>
      </c>
      <c r="E44" s="15">
        <v>0</v>
      </c>
      <c r="F44" s="14">
        <v>141550000</v>
      </c>
      <c r="G44" s="16">
        <v>141550000</v>
      </c>
      <c r="H44" s="17">
        <v>0</v>
      </c>
      <c r="I44" s="17">
        <v>0</v>
      </c>
      <c r="J44" s="17">
        <v>0</v>
      </c>
      <c r="K44" s="16">
        <v>141550000</v>
      </c>
      <c r="L44" s="20">
        <v>61198500</v>
      </c>
      <c r="M44" s="18">
        <v>0</v>
      </c>
      <c r="N44" s="17">
        <v>0</v>
      </c>
      <c r="O44" s="17">
        <v>0</v>
      </c>
      <c r="P44" s="9">
        <v>61198500</v>
      </c>
      <c r="Q44" s="17">
        <v>43.23</v>
      </c>
      <c r="R44" s="17">
        <v>45.65</v>
      </c>
      <c r="S44" s="16">
        <v>80351500</v>
      </c>
      <c r="T44" s="49">
        <v>64617575</v>
      </c>
      <c r="U44" s="42"/>
      <c r="V44" s="42"/>
      <c r="W44" s="42"/>
      <c r="X44" s="54"/>
      <c r="Y44" s="54"/>
      <c r="Z44" s="54"/>
      <c r="AA44" s="54"/>
      <c r="AB44" s="42"/>
      <c r="AC44" s="42"/>
    </row>
    <row r="45" spans="1:29" ht="27.6" customHeight="1" thickBot="1">
      <c r="A45" s="69" t="s">
        <v>73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1"/>
      <c r="T45" s="42"/>
      <c r="U45" s="42"/>
      <c r="V45" s="42"/>
      <c r="W45" s="42"/>
      <c r="X45" s="54"/>
      <c r="Y45" s="54"/>
      <c r="Z45" s="54"/>
      <c r="AA45" s="54"/>
      <c r="AB45" s="42"/>
      <c r="AC45" s="42"/>
    </row>
    <row r="46" spans="1:29" ht="36" customHeight="1" thickBot="1">
      <c r="A46" s="69" t="s">
        <v>74</v>
      </c>
      <c r="B46" s="70"/>
      <c r="C46" s="71"/>
      <c r="D46" s="7">
        <v>1585225000</v>
      </c>
      <c r="E46" s="8">
        <v>0</v>
      </c>
      <c r="F46" s="7">
        <v>1585225000</v>
      </c>
      <c r="G46" s="9">
        <v>1585225000</v>
      </c>
      <c r="H46" s="10">
        <v>0</v>
      </c>
      <c r="I46" s="10">
        <v>0</v>
      </c>
      <c r="J46" s="10">
        <v>0</v>
      </c>
      <c r="K46" s="9">
        <v>1585225000</v>
      </c>
      <c r="L46" s="9">
        <v>86660000</v>
      </c>
      <c r="M46" s="10">
        <v>0</v>
      </c>
      <c r="N46" s="10">
        <v>0</v>
      </c>
      <c r="O46" s="10">
        <v>0</v>
      </c>
      <c r="P46" s="9">
        <v>86660000</v>
      </c>
      <c r="Q46" s="10">
        <v>5.47</v>
      </c>
      <c r="R46" s="10">
        <v>7.73</v>
      </c>
      <c r="S46" s="9">
        <v>1498565000</v>
      </c>
      <c r="T46" s="48">
        <v>122546328</v>
      </c>
      <c r="U46" s="42"/>
      <c r="V46" s="42"/>
      <c r="W46" s="42"/>
      <c r="X46" s="54"/>
      <c r="Y46" s="54"/>
      <c r="Z46" s="54"/>
      <c r="AA46" s="54"/>
      <c r="AB46" s="42"/>
      <c r="AC46" s="42"/>
    </row>
    <row r="47" spans="1:29" ht="56.1" customHeight="1" thickBot="1">
      <c r="A47" s="11" t="s">
        <v>25</v>
      </c>
      <c r="B47" s="12" t="s">
        <v>75</v>
      </c>
      <c r="C47" s="19" t="s">
        <v>76</v>
      </c>
      <c r="D47" s="14">
        <v>162520000</v>
      </c>
      <c r="E47" s="15">
        <v>0</v>
      </c>
      <c r="F47" s="14">
        <v>162520000</v>
      </c>
      <c r="G47" s="16">
        <v>162520000</v>
      </c>
      <c r="H47" s="17">
        <v>0</v>
      </c>
      <c r="I47" s="17">
        <v>0</v>
      </c>
      <c r="J47" s="17">
        <v>0</v>
      </c>
      <c r="K47" s="16">
        <v>162520000</v>
      </c>
      <c r="L47" s="20">
        <v>5420000</v>
      </c>
      <c r="M47" s="18">
        <v>0</v>
      </c>
      <c r="N47" s="17">
        <v>0</v>
      </c>
      <c r="O47" s="17">
        <v>0</v>
      </c>
      <c r="P47" s="16">
        <v>5420000</v>
      </c>
      <c r="Q47" s="17">
        <v>3.33</v>
      </c>
      <c r="R47" s="17">
        <v>0</v>
      </c>
      <c r="S47" s="16">
        <v>157100000</v>
      </c>
      <c r="T47" s="50">
        <v>0</v>
      </c>
      <c r="U47" s="42"/>
      <c r="V47" s="42"/>
      <c r="W47" s="42"/>
      <c r="X47" s="54"/>
      <c r="Y47" s="54"/>
      <c r="Z47" s="54"/>
      <c r="AA47" s="54"/>
      <c r="AB47" s="42"/>
      <c r="AC47" s="42"/>
    </row>
    <row r="48" spans="1:29" ht="54" customHeight="1" thickBot="1">
      <c r="A48" s="11" t="s">
        <v>28</v>
      </c>
      <c r="B48" s="12" t="s">
        <v>77</v>
      </c>
      <c r="C48" s="19" t="s">
        <v>78</v>
      </c>
      <c r="D48" s="14">
        <v>225110000</v>
      </c>
      <c r="E48" s="15">
        <v>0</v>
      </c>
      <c r="F48" s="14">
        <v>225110000</v>
      </c>
      <c r="G48" s="16">
        <v>225110000</v>
      </c>
      <c r="H48" s="17">
        <v>0</v>
      </c>
      <c r="I48" s="17">
        <v>0</v>
      </c>
      <c r="J48" s="17">
        <v>0</v>
      </c>
      <c r="K48" s="16">
        <v>225110000</v>
      </c>
      <c r="L48" s="20">
        <v>2420000</v>
      </c>
      <c r="M48" s="18">
        <v>0</v>
      </c>
      <c r="N48" s="17">
        <v>0</v>
      </c>
      <c r="O48" s="17">
        <v>0</v>
      </c>
      <c r="P48" s="16">
        <v>2420000</v>
      </c>
      <c r="Q48" s="17">
        <v>1.08</v>
      </c>
      <c r="R48" s="17">
        <v>3.1</v>
      </c>
      <c r="S48" s="16">
        <v>222690000</v>
      </c>
      <c r="T48" s="49">
        <v>6978410</v>
      </c>
      <c r="U48" s="42"/>
      <c r="V48" s="42"/>
      <c r="W48" s="42"/>
      <c r="X48" s="54"/>
      <c r="Y48" s="54"/>
      <c r="Z48" s="54"/>
      <c r="AA48" s="54"/>
      <c r="AB48" s="42"/>
      <c r="AC48" s="42"/>
    </row>
    <row r="49" spans="1:29" ht="65.099999999999994" customHeight="1" thickBot="1">
      <c r="A49" s="11" t="s">
        <v>34</v>
      </c>
      <c r="B49" s="12" t="s">
        <v>79</v>
      </c>
      <c r="C49" s="19" t="s">
        <v>80</v>
      </c>
      <c r="D49" s="14">
        <v>1197595000</v>
      </c>
      <c r="E49" s="15">
        <v>0</v>
      </c>
      <c r="F49" s="14">
        <v>1197595000</v>
      </c>
      <c r="G49" s="16">
        <v>1197595000</v>
      </c>
      <c r="H49" s="17">
        <v>0</v>
      </c>
      <c r="I49" s="17">
        <v>0</v>
      </c>
      <c r="J49" s="17">
        <v>0</v>
      </c>
      <c r="K49" s="16">
        <v>1197595000</v>
      </c>
      <c r="L49" s="20">
        <v>78820000</v>
      </c>
      <c r="M49" s="18">
        <v>0</v>
      </c>
      <c r="N49" s="17">
        <v>0</v>
      </c>
      <c r="O49" s="17">
        <v>0</v>
      </c>
      <c r="P49" s="16">
        <v>78820000</v>
      </c>
      <c r="Q49" s="17">
        <v>6.58</v>
      </c>
      <c r="R49" s="17">
        <v>9.65</v>
      </c>
      <c r="S49" s="16">
        <v>1118775000</v>
      </c>
      <c r="T49" s="49">
        <v>115567918</v>
      </c>
      <c r="U49" s="42"/>
      <c r="V49" s="42"/>
      <c r="W49" s="42"/>
      <c r="X49" s="54"/>
      <c r="Y49" s="54"/>
      <c r="Z49" s="54"/>
      <c r="AA49" s="54"/>
      <c r="AB49" s="42"/>
      <c r="AC49" s="42"/>
    </row>
    <row r="50" spans="1:29" ht="26.1" customHeight="1" thickBot="1">
      <c r="A50" s="69" t="s">
        <v>81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1"/>
      <c r="T50" s="42"/>
      <c r="U50" s="42"/>
      <c r="V50" s="42"/>
      <c r="W50" s="42"/>
      <c r="X50" s="54"/>
      <c r="Y50" s="54"/>
      <c r="Z50" s="54"/>
      <c r="AA50" s="54"/>
      <c r="AB50" s="42"/>
      <c r="AC50" s="42"/>
    </row>
    <row r="51" spans="1:29" ht="55.5" customHeight="1" thickBot="1">
      <c r="A51" s="69" t="s">
        <v>82</v>
      </c>
      <c r="B51" s="70"/>
      <c r="C51" s="71"/>
      <c r="D51" s="7">
        <v>87000000</v>
      </c>
      <c r="E51" s="8">
        <v>0</v>
      </c>
      <c r="F51" s="7">
        <v>87000000</v>
      </c>
      <c r="G51" s="9">
        <v>87000000</v>
      </c>
      <c r="H51" s="10">
        <v>0</v>
      </c>
      <c r="I51" s="10">
        <v>0</v>
      </c>
      <c r="J51" s="10">
        <v>0</v>
      </c>
      <c r="K51" s="9">
        <v>87000000</v>
      </c>
      <c r="L51" s="9">
        <v>13796500</v>
      </c>
      <c r="M51" s="10">
        <v>0</v>
      </c>
      <c r="N51" s="10">
        <v>0</v>
      </c>
      <c r="O51" s="10">
        <v>0</v>
      </c>
      <c r="P51" s="9">
        <v>13796500</v>
      </c>
      <c r="Q51" s="10">
        <v>15.86</v>
      </c>
      <c r="R51" s="10">
        <v>17.25</v>
      </c>
      <c r="S51" s="9">
        <v>73203500</v>
      </c>
      <c r="T51" s="48">
        <v>15007500</v>
      </c>
      <c r="U51" s="42"/>
      <c r="V51" s="42"/>
      <c r="W51" s="42"/>
      <c r="X51" s="54"/>
      <c r="Y51" s="54"/>
      <c r="Z51" s="54"/>
      <c r="AA51" s="54"/>
      <c r="AB51" s="42"/>
      <c r="AC51" s="42"/>
    </row>
    <row r="52" spans="1:29" ht="84.6" customHeight="1" thickBot="1">
      <c r="A52" s="11" t="s">
        <v>25</v>
      </c>
      <c r="B52" s="12" t="s">
        <v>83</v>
      </c>
      <c r="C52" s="19" t="s">
        <v>122</v>
      </c>
      <c r="D52" s="14">
        <v>87000000</v>
      </c>
      <c r="E52" s="15">
        <v>0</v>
      </c>
      <c r="F52" s="14">
        <v>87000000</v>
      </c>
      <c r="G52" s="16">
        <v>87000000</v>
      </c>
      <c r="H52" s="17">
        <v>0</v>
      </c>
      <c r="I52" s="17">
        <v>0</v>
      </c>
      <c r="J52" s="17">
        <v>0</v>
      </c>
      <c r="K52" s="16">
        <v>87000000</v>
      </c>
      <c r="L52" s="20">
        <v>13796500</v>
      </c>
      <c r="M52" s="18">
        <v>0</v>
      </c>
      <c r="N52" s="17">
        <v>0</v>
      </c>
      <c r="O52" s="17">
        <v>0</v>
      </c>
      <c r="P52" s="16">
        <v>13796500</v>
      </c>
      <c r="Q52" s="17">
        <v>15.86</v>
      </c>
      <c r="R52" s="17">
        <v>17.25</v>
      </c>
      <c r="S52" s="16">
        <v>73203500</v>
      </c>
      <c r="T52" s="49">
        <v>15007500</v>
      </c>
      <c r="U52" s="42"/>
      <c r="V52" s="42"/>
      <c r="W52" s="42"/>
      <c r="X52" s="54"/>
      <c r="Y52" s="54"/>
      <c r="Z52" s="54"/>
      <c r="AA52" s="54"/>
      <c r="AB52" s="42"/>
      <c r="AC52" s="42"/>
    </row>
    <row r="53" spans="1:29" ht="26.45" customHeight="1" thickBot="1">
      <c r="A53" s="69" t="s">
        <v>84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1"/>
      <c r="T53" s="42"/>
      <c r="U53" s="42"/>
      <c r="V53" s="42"/>
      <c r="W53" s="42"/>
      <c r="X53" s="54"/>
      <c r="Y53" s="54"/>
      <c r="Z53" s="54"/>
      <c r="AA53" s="54"/>
      <c r="AB53" s="42"/>
      <c r="AC53" s="42"/>
    </row>
    <row r="54" spans="1:29" ht="50.45" customHeight="1" thickBot="1">
      <c r="A54" s="69" t="s">
        <v>85</v>
      </c>
      <c r="B54" s="70"/>
      <c r="C54" s="71"/>
      <c r="D54" s="7">
        <v>66000000</v>
      </c>
      <c r="E54" s="8">
        <v>0</v>
      </c>
      <c r="F54" s="7">
        <v>66000000</v>
      </c>
      <c r="G54" s="9">
        <v>66000000</v>
      </c>
      <c r="H54" s="10">
        <v>0</v>
      </c>
      <c r="I54" s="10">
        <v>0</v>
      </c>
      <c r="J54" s="10">
        <v>0</v>
      </c>
      <c r="K54" s="9">
        <v>66000000</v>
      </c>
      <c r="L54" s="9">
        <v>2020000</v>
      </c>
      <c r="M54" s="10">
        <v>0</v>
      </c>
      <c r="N54" s="10">
        <v>0</v>
      </c>
      <c r="O54" s="10">
        <v>0</v>
      </c>
      <c r="P54" s="9">
        <v>2020000</v>
      </c>
      <c r="Q54" s="10">
        <v>3.06</v>
      </c>
      <c r="R54" s="10">
        <v>4.75</v>
      </c>
      <c r="S54" s="9">
        <v>63980000</v>
      </c>
      <c r="T54" s="48">
        <v>3135000</v>
      </c>
      <c r="U54" s="42"/>
      <c r="V54" s="42"/>
      <c r="W54" s="42"/>
      <c r="X54" s="54"/>
      <c r="Y54" s="54"/>
      <c r="Z54" s="54"/>
      <c r="AA54" s="54"/>
      <c r="AB54" s="42"/>
      <c r="AC54" s="42"/>
    </row>
    <row r="55" spans="1:29" ht="99.95" customHeight="1" thickBot="1">
      <c r="A55" s="11" t="s">
        <v>25</v>
      </c>
      <c r="B55" s="12" t="s">
        <v>86</v>
      </c>
      <c r="C55" s="19" t="s">
        <v>87</v>
      </c>
      <c r="D55" s="14">
        <v>66000000</v>
      </c>
      <c r="E55" s="15">
        <v>0</v>
      </c>
      <c r="F55" s="14">
        <v>66000000</v>
      </c>
      <c r="G55" s="16">
        <v>66000000</v>
      </c>
      <c r="H55" s="17">
        <v>0</v>
      </c>
      <c r="I55" s="17">
        <v>0</v>
      </c>
      <c r="J55" s="17">
        <v>0</v>
      </c>
      <c r="K55" s="16">
        <v>66000000</v>
      </c>
      <c r="L55" s="20">
        <v>2020000</v>
      </c>
      <c r="M55" s="18">
        <v>0</v>
      </c>
      <c r="N55" s="17">
        <v>0</v>
      </c>
      <c r="O55" s="17">
        <v>0</v>
      </c>
      <c r="P55" s="16">
        <v>2020000</v>
      </c>
      <c r="Q55" s="17">
        <v>3.06</v>
      </c>
      <c r="R55" s="17">
        <v>4.75</v>
      </c>
      <c r="S55" s="16">
        <v>63980000</v>
      </c>
      <c r="T55" s="55">
        <v>3135000</v>
      </c>
      <c r="U55" s="42"/>
      <c r="V55" s="42"/>
      <c r="W55" s="42"/>
      <c r="X55" s="54"/>
      <c r="Y55" s="54"/>
      <c r="Z55" s="54"/>
      <c r="AA55" s="54"/>
      <c r="AB55" s="42"/>
      <c r="AC55" s="42"/>
    </row>
    <row r="56" spans="1:29" ht="35.1" customHeight="1" thickBot="1">
      <c r="A56" s="72" t="s">
        <v>88</v>
      </c>
      <c r="B56" s="73"/>
      <c r="C56" s="74"/>
      <c r="D56" s="21">
        <v>21010966750</v>
      </c>
      <c r="E56" s="22">
        <v>0</v>
      </c>
      <c r="F56" s="21">
        <v>21010966750</v>
      </c>
      <c r="G56" s="23">
        <v>21001720750</v>
      </c>
      <c r="H56" s="23">
        <v>9246000</v>
      </c>
      <c r="I56" s="24">
        <v>0</v>
      </c>
      <c r="J56" s="24">
        <v>0</v>
      </c>
      <c r="K56" s="23">
        <v>21010966750</v>
      </c>
      <c r="L56" s="23">
        <v>1391514585</v>
      </c>
      <c r="M56" s="24">
        <v>0</v>
      </c>
      <c r="N56" s="24">
        <v>0</v>
      </c>
      <c r="O56" s="24">
        <v>0</v>
      </c>
      <c r="P56" s="23">
        <v>1391514585</v>
      </c>
      <c r="Q56" s="24">
        <v>6.62</v>
      </c>
      <c r="R56" s="60">
        <v>8</v>
      </c>
      <c r="S56" s="21">
        <v>19619452165</v>
      </c>
      <c r="T56" s="21">
        <v>1681826748</v>
      </c>
      <c r="U56" s="56"/>
      <c r="V56" s="56"/>
      <c r="W56" s="56"/>
      <c r="X56" s="57"/>
      <c r="Y56" s="57"/>
      <c r="Z56" s="57"/>
      <c r="AA56" s="57"/>
      <c r="AB56" s="56"/>
      <c r="AC56" s="56"/>
    </row>
    <row r="57" spans="1:29" ht="32.450000000000003" customHeight="1" thickBot="1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58"/>
      <c r="Y57" s="58"/>
      <c r="Z57" s="58"/>
      <c r="AA57" s="58"/>
      <c r="AB57" s="25"/>
      <c r="AC57" s="25"/>
    </row>
    <row r="58" spans="1:29" ht="36.6" customHeight="1" thickBot="1">
      <c r="A58" s="25"/>
      <c r="B58" s="26" t="s">
        <v>89</v>
      </c>
      <c r="C58" s="27" t="s">
        <v>90</v>
      </c>
      <c r="D58" s="27" t="s">
        <v>91</v>
      </c>
      <c r="E58" s="27" t="s">
        <v>92</v>
      </c>
      <c r="F58" s="25"/>
      <c r="G58" s="25"/>
      <c r="H58" s="25"/>
      <c r="I58" s="25"/>
      <c r="J58" s="25"/>
      <c r="K58" s="25"/>
      <c r="L58" s="28" t="e">
        <v>#REF!</v>
      </c>
      <c r="M58" s="28" t="e">
        <v>#REF!</v>
      </c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58"/>
      <c r="Y58" s="58"/>
      <c r="Z58" s="58"/>
      <c r="AA58" s="58"/>
      <c r="AB58" s="25"/>
      <c r="AC58" s="25"/>
    </row>
    <row r="59" spans="1:29" ht="31.5" customHeight="1" thickBot="1">
      <c r="A59" s="25"/>
      <c r="B59" s="29" t="s">
        <v>93</v>
      </c>
      <c r="C59" s="30">
        <v>21001720750</v>
      </c>
      <c r="D59" s="30">
        <v>1391514585</v>
      </c>
      <c r="E59" s="31">
        <v>6.63</v>
      </c>
      <c r="F59" s="25"/>
      <c r="G59" s="25"/>
      <c r="H59" s="25"/>
      <c r="I59" s="25"/>
      <c r="J59" s="25"/>
      <c r="K59" s="25"/>
      <c r="L59" s="25"/>
      <c r="M59" s="25"/>
      <c r="N59" s="32">
        <v>1391514585</v>
      </c>
      <c r="O59" s="25"/>
      <c r="P59" s="32">
        <v>1391514585</v>
      </c>
      <c r="Q59" s="25"/>
      <c r="R59" s="25"/>
      <c r="S59" s="25"/>
      <c r="T59" s="25"/>
      <c r="U59" s="25"/>
      <c r="V59" s="25"/>
      <c r="W59" s="25"/>
      <c r="X59" s="58"/>
      <c r="Y59" s="58"/>
      <c r="Z59" s="58"/>
      <c r="AA59" s="58"/>
      <c r="AB59" s="25"/>
      <c r="AC59" s="25"/>
    </row>
    <row r="60" spans="1:29" ht="31.5" customHeight="1" thickBot="1">
      <c r="A60" s="25"/>
      <c r="B60" s="29" t="s">
        <v>94</v>
      </c>
      <c r="C60" s="30">
        <v>9246000</v>
      </c>
      <c r="D60" s="31">
        <v>0</v>
      </c>
      <c r="E60" s="31">
        <v>0</v>
      </c>
      <c r="F60" s="25"/>
      <c r="G60" s="25"/>
      <c r="H60" s="25"/>
      <c r="I60" s="25"/>
      <c r="J60" s="25"/>
      <c r="K60" s="25"/>
      <c r="L60" s="25"/>
      <c r="M60" s="25"/>
      <c r="N60" s="32">
        <v>1391514585</v>
      </c>
      <c r="O60" s="25"/>
      <c r="P60" s="25"/>
      <c r="Q60" s="25"/>
      <c r="R60" s="25"/>
      <c r="S60" s="25"/>
      <c r="T60" s="25"/>
      <c r="U60" s="25"/>
      <c r="V60" s="25"/>
      <c r="W60" s="25"/>
      <c r="X60" s="58"/>
      <c r="Y60" s="58"/>
      <c r="Z60" s="58"/>
      <c r="AA60" s="58"/>
      <c r="AB60" s="25"/>
      <c r="AC60" s="25"/>
    </row>
    <row r="61" spans="1:29" ht="33.950000000000003" customHeight="1" thickBot="1">
      <c r="A61" s="25"/>
      <c r="B61" s="29" t="s">
        <v>95</v>
      </c>
      <c r="C61" s="31">
        <v>0</v>
      </c>
      <c r="D61" s="31">
        <v>0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58"/>
      <c r="Y61" s="58"/>
      <c r="Z61" s="58"/>
      <c r="AA61" s="58"/>
      <c r="AB61" s="25"/>
      <c r="AC61" s="25"/>
    </row>
    <row r="62" spans="1:29" ht="33" customHeight="1" thickBot="1">
      <c r="A62" s="25"/>
      <c r="B62" s="29" t="s">
        <v>96</v>
      </c>
      <c r="C62" s="33">
        <v>0</v>
      </c>
      <c r="D62" s="33">
        <v>0</v>
      </c>
      <c r="E62" s="1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58"/>
      <c r="Y62" s="58"/>
      <c r="Z62" s="58"/>
      <c r="AA62" s="58"/>
      <c r="AB62" s="25"/>
      <c r="AC62" s="25"/>
    </row>
    <row r="63" spans="1:29" ht="27.6" customHeight="1" thickBot="1">
      <c r="A63" s="25"/>
      <c r="B63" s="34" t="s">
        <v>97</v>
      </c>
      <c r="C63" s="35">
        <v>21010966750</v>
      </c>
      <c r="D63" s="35">
        <v>1391514585</v>
      </c>
      <c r="E63" s="36">
        <v>6.62</v>
      </c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58"/>
      <c r="Y63" s="58"/>
      <c r="Z63" s="58"/>
      <c r="AA63" s="58"/>
      <c r="AB63" s="25"/>
      <c r="AC63" s="25"/>
    </row>
    <row r="64" spans="1:29" ht="15.75" thickBot="1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58"/>
      <c r="Y64" s="58"/>
      <c r="Z64" s="58"/>
      <c r="AA64" s="58"/>
      <c r="AB64" s="25"/>
      <c r="AC64" s="25"/>
    </row>
    <row r="65" spans="1:29" ht="15.75" thickBo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58"/>
      <c r="Y65" s="58"/>
      <c r="Z65" s="58"/>
      <c r="AA65" s="58"/>
      <c r="AB65" s="25"/>
      <c r="AC65" s="25"/>
    </row>
    <row r="66" spans="1:29" ht="15.75" thickBot="1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</row>
    <row r="67" spans="1:29" ht="15.75" thickBo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</row>
    <row r="68" spans="1:29" ht="15.75" thickBot="1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</row>
    <row r="69" spans="1:29" ht="15.75" thickBot="1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</row>
    <row r="70" spans="1:29" ht="15.75" thickBot="1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</row>
    <row r="71" spans="1:29" ht="15.75" thickBot="1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</row>
    <row r="72" spans="1:29" ht="15.75" thickBot="1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</row>
    <row r="73" spans="1:29" ht="15.75" thickBot="1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</row>
    <row r="74" spans="1:29" ht="15.75" thickBot="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</row>
    <row r="75" spans="1:29" ht="15.75" thickBot="1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</row>
    <row r="76" spans="1:29" ht="15.75" thickBo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</row>
    <row r="77" spans="1:29" ht="15.75" thickBot="1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</row>
    <row r="78" spans="1:29" ht="15.75" thickBot="1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</row>
    <row r="79" spans="1:29" ht="15.75" thickBot="1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</row>
    <row r="80" spans="1:29" ht="15.75" thickBot="1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</row>
    <row r="81" spans="1:29" ht="15.75" thickBot="1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</row>
    <row r="82" spans="1:29" ht="15.75" thickBot="1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</row>
    <row r="83" spans="1:29" ht="15.75" thickBot="1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</row>
    <row r="84" spans="1:29" ht="15.75" thickBot="1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</row>
    <row r="85" spans="1:29" ht="15.75" thickBot="1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</row>
    <row r="86" spans="1:29" ht="15.75" thickBot="1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</row>
    <row r="87" spans="1:29" ht="15.75" thickBot="1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</row>
    <row r="88" spans="1:29" ht="15.75" thickBot="1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</row>
    <row r="89" spans="1:29" ht="15.75" thickBot="1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</row>
    <row r="90" spans="1:29" ht="15.75" thickBot="1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</row>
    <row r="91" spans="1:29" ht="15.75" thickBot="1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</row>
    <row r="92" spans="1:29" ht="15.75" thickBot="1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</row>
    <row r="93" spans="1:29" ht="15.75" thickBot="1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</row>
    <row r="94" spans="1:29" ht="15.75" thickBot="1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</row>
    <row r="95" spans="1:29" ht="15.75" thickBot="1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</row>
    <row r="96" spans="1:29" ht="15.75" thickBot="1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</row>
    <row r="97" spans="1:29" ht="15.75" thickBot="1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</row>
    <row r="98" spans="1:29" ht="15.75" thickBot="1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</row>
    <row r="99" spans="1:29" ht="15.75" thickBot="1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</row>
    <row r="100" spans="1:29" ht="15.75" thickBot="1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</row>
    <row r="101" spans="1:29" ht="15.75" thickBot="1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</row>
    <row r="102" spans="1:29" ht="15.75" thickBot="1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</row>
    <row r="103" spans="1:29" ht="15.75" thickBot="1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</row>
    <row r="104" spans="1:29" ht="15.75" thickBot="1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</row>
    <row r="105" spans="1:29" ht="15.75" thickBot="1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</row>
    <row r="106" spans="1:29" ht="15.75" thickBot="1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</row>
    <row r="107" spans="1:29" ht="15.75" thickBot="1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</row>
    <row r="108" spans="1:29" ht="15.75" thickBot="1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</row>
    <row r="109" spans="1:29" ht="15.75" thickBot="1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</row>
    <row r="110" spans="1:29" ht="15.75" thickBot="1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</row>
    <row r="111" spans="1:29" ht="15.75" thickBot="1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</row>
    <row r="112" spans="1:29" ht="15.75" thickBot="1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</row>
    <row r="113" spans="1:29" ht="15.75" thickBot="1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</row>
    <row r="114" spans="1:29" ht="15.75" thickBot="1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</row>
    <row r="115" spans="1:29" ht="15.75" thickBot="1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</row>
    <row r="116" spans="1:29" ht="15.75" thickBot="1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</row>
    <row r="117" spans="1:29" ht="15.75" thickBot="1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</row>
    <row r="118" spans="1:29" ht="15.75" thickBot="1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</row>
    <row r="119" spans="1:29" ht="15.75" thickBot="1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</row>
    <row r="120" spans="1:29" ht="15.75" thickBot="1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</row>
    <row r="121" spans="1:29" ht="15.75" thickBot="1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</row>
    <row r="122" spans="1:29" ht="15.75" thickBot="1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</row>
    <row r="123" spans="1:29" ht="15.75" thickBot="1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</row>
    <row r="124" spans="1:29" ht="15.75" thickBot="1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</row>
    <row r="125" spans="1:29" ht="15.75" thickBot="1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</row>
    <row r="126" spans="1:29" ht="15.75" thickBot="1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</row>
    <row r="127" spans="1:29" ht="15.75" thickBot="1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</row>
    <row r="128" spans="1:29" ht="15.75" thickBot="1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</row>
    <row r="129" spans="1:29" ht="15.75" thickBot="1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</row>
    <row r="130" spans="1:29" ht="15.75" thickBot="1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</row>
    <row r="131" spans="1:29" ht="15.75" thickBot="1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</row>
    <row r="132" spans="1:29" ht="15.75" thickBot="1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</row>
    <row r="133" spans="1:29" ht="15.75" thickBot="1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</row>
    <row r="134" spans="1:29" ht="15.75" thickBot="1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</row>
    <row r="135" spans="1:29" ht="15.75" thickBot="1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</row>
    <row r="136" spans="1:29" ht="15.75" thickBot="1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</row>
    <row r="137" spans="1:29" ht="15.75" thickBot="1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</row>
    <row r="138" spans="1:29" ht="15.75" thickBot="1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</row>
    <row r="139" spans="1:29" ht="15.75" thickBot="1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</row>
    <row r="140" spans="1:29" ht="15.75" thickBot="1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</row>
    <row r="141" spans="1:29" ht="15.75" thickBot="1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</row>
    <row r="142" spans="1:29" ht="15.75" thickBot="1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</row>
    <row r="143" spans="1:29" ht="15.75" thickBot="1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</row>
    <row r="144" spans="1:29" ht="15.75" thickBot="1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</row>
    <row r="145" spans="1:29" ht="15.75" thickBot="1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</row>
    <row r="146" spans="1:29" ht="15.75" thickBot="1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</row>
    <row r="147" spans="1:29" ht="15.75" thickBot="1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</row>
    <row r="148" spans="1:29" ht="15.75" thickBot="1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</row>
  </sheetData>
  <mergeCells count="43">
    <mergeCell ref="A53:S53"/>
    <mergeCell ref="A54:C54"/>
    <mergeCell ref="A56:C56"/>
    <mergeCell ref="A42:S42"/>
    <mergeCell ref="A43:C43"/>
    <mergeCell ref="A45:S45"/>
    <mergeCell ref="A46:C46"/>
    <mergeCell ref="A50:S50"/>
    <mergeCell ref="A51:C51"/>
    <mergeCell ref="A40:C40"/>
    <mergeCell ref="X20:Z20"/>
    <mergeCell ref="A21:C21"/>
    <mergeCell ref="X21:Z21"/>
    <mergeCell ref="A25:S25"/>
    <mergeCell ref="A26:C26"/>
    <mergeCell ref="A28:C28"/>
    <mergeCell ref="A30:S30"/>
    <mergeCell ref="A31:C31"/>
    <mergeCell ref="A33:S33"/>
    <mergeCell ref="A34:C34"/>
    <mergeCell ref="A36:C36"/>
    <mergeCell ref="X5:AC5"/>
    <mergeCell ref="A8:S8"/>
    <mergeCell ref="A9:C9"/>
    <mergeCell ref="A11:C11"/>
    <mergeCell ref="A14:C14"/>
    <mergeCell ref="S5:S6"/>
    <mergeCell ref="T5:T6"/>
    <mergeCell ref="A19:C19"/>
    <mergeCell ref="L5:O5"/>
    <mergeCell ref="P5:P6"/>
    <mergeCell ref="Q5:Q6"/>
    <mergeCell ref="R5:R6"/>
    <mergeCell ref="A1:S1"/>
    <mergeCell ref="A2:S2"/>
    <mergeCell ref="A3:S3"/>
    <mergeCell ref="A4:D4"/>
    <mergeCell ref="A5:A6"/>
    <mergeCell ref="B5:B6"/>
    <mergeCell ref="C5:C6"/>
    <mergeCell ref="D5:F5"/>
    <mergeCell ref="G5:J5"/>
    <mergeCell ref="K5:K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74"/>
  <sheetViews>
    <sheetView topLeftCell="I10" workbookViewId="0">
      <selection activeCell="D48" sqref="D48"/>
    </sheetView>
  </sheetViews>
  <sheetFormatPr defaultRowHeight="15"/>
  <cols>
    <col min="1" max="1" width="5.7109375" customWidth="1"/>
    <col min="2" max="2" width="30.7109375" customWidth="1"/>
    <col min="3" max="3" width="22.140625" customWidth="1"/>
    <col min="4" max="4" width="17.5703125" customWidth="1"/>
    <col min="5" max="5" width="14.85546875" customWidth="1"/>
    <col min="6" max="6" width="17.140625" customWidth="1"/>
    <col min="7" max="7" width="15.7109375" customWidth="1"/>
    <col min="8" max="8" width="13.5703125" customWidth="1"/>
    <col min="9" max="9" width="13.85546875" customWidth="1"/>
    <col min="10" max="10" width="13.140625" customWidth="1"/>
    <col min="11" max="11" width="16.140625" customWidth="1"/>
    <col min="12" max="12" width="14.28515625" customWidth="1"/>
    <col min="13" max="13" width="14" customWidth="1"/>
    <col min="14" max="14" width="14.140625" customWidth="1"/>
    <col min="15" max="15" width="13.42578125" customWidth="1"/>
    <col min="16" max="16" width="15" customWidth="1"/>
    <col min="17" max="17" width="12.140625" customWidth="1"/>
    <col min="18" max="18" width="13.140625" customWidth="1"/>
    <col min="19" max="19" width="16.5703125" customWidth="1"/>
  </cols>
  <sheetData>
    <row r="1" spans="1:19" ht="15.75" thickBot="1"/>
    <row r="2" spans="1:19" ht="19.5" thickBot="1">
      <c r="A2" s="80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19" ht="19.5" thickBot="1">
      <c r="A3" s="80" t="s">
        <v>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19" ht="19.5" thickBot="1">
      <c r="A4" s="80" t="s">
        <v>123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1:19" ht="58.5" customHeight="1" thickBot="1">
      <c r="A5" s="83" t="s">
        <v>2</v>
      </c>
      <c r="B5" s="84"/>
      <c r="C5" s="84"/>
      <c r="D5" s="8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78" t="s">
        <v>3</v>
      </c>
      <c r="B6" s="78" t="s">
        <v>4</v>
      </c>
      <c r="C6" s="78" t="s">
        <v>5</v>
      </c>
      <c r="D6" s="86" t="s">
        <v>6</v>
      </c>
      <c r="E6" s="87"/>
      <c r="F6" s="88"/>
      <c r="G6" s="75" t="s">
        <v>7</v>
      </c>
      <c r="H6" s="76"/>
      <c r="I6" s="76"/>
      <c r="J6" s="77"/>
      <c r="K6" s="78" t="s">
        <v>8</v>
      </c>
      <c r="L6" s="75" t="s">
        <v>9</v>
      </c>
      <c r="M6" s="76"/>
      <c r="N6" s="76"/>
      <c r="O6" s="77"/>
      <c r="P6" s="78" t="s">
        <v>10</v>
      </c>
      <c r="Q6" s="78" t="s">
        <v>11</v>
      </c>
      <c r="R6" s="78" t="s">
        <v>12</v>
      </c>
      <c r="S6" s="78" t="s">
        <v>13</v>
      </c>
    </row>
    <row r="7" spans="1:19" ht="35.25" thickBot="1">
      <c r="A7" s="79"/>
      <c r="B7" s="79"/>
      <c r="C7" s="79"/>
      <c r="D7" s="2" t="s">
        <v>14</v>
      </c>
      <c r="E7" s="2" t="s">
        <v>15</v>
      </c>
      <c r="F7" s="2" t="s">
        <v>16</v>
      </c>
      <c r="G7" s="3" t="s">
        <v>17</v>
      </c>
      <c r="H7" s="3" t="s">
        <v>18</v>
      </c>
      <c r="I7" s="3" t="s">
        <v>19</v>
      </c>
      <c r="J7" s="3" t="s">
        <v>20</v>
      </c>
      <c r="K7" s="79"/>
      <c r="L7" s="3" t="s">
        <v>17</v>
      </c>
      <c r="M7" s="3" t="s">
        <v>18</v>
      </c>
      <c r="N7" s="3" t="s">
        <v>19</v>
      </c>
      <c r="O7" s="3" t="s">
        <v>20</v>
      </c>
      <c r="P7" s="79"/>
      <c r="Q7" s="79"/>
      <c r="R7" s="79"/>
      <c r="S7" s="79"/>
    </row>
    <row r="8" spans="1:19" ht="15.75" thickBot="1">
      <c r="A8" s="4">
        <v>1</v>
      </c>
      <c r="B8" s="5">
        <v>2</v>
      </c>
      <c r="C8" s="5">
        <v>3</v>
      </c>
      <c r="D8" s="6"/>
      <c r="E8" s="6"/>
      <c r="F8" s="6"/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</row>
    <row r="9" spans="1:19" ht="16.5" thickBot="1">
      <c r="A9" s="69" t="s">
        <v>21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1"/>
    </row>
    <row r="10" spans="1:19" ht="46.5" customHeight="1" thickBot="1">
      <c r="A10" s="69" t="s">
        <v>22</v>
      </c>
      <c r="B10" s="70"/>
      <c r="C10" s="71"/>
      <c r="D10" s="7">
        <v>308503941</v>
      </c>
      <c r="E10" s="8">
        <v>0</v>
      </c>
      <c r="F10" s="7">
        <v>308503941</v>
      </c>
      <c r="G10" s="9">
        <v>308503941</v>
      </c>
      <c r="H10" s="10">
        <v>0</v>
      </c>
      <c r="I10" s="10">
        <v>0</v>
      </c>
      <c r="J10" s="10">
        <v>0</v>
      </c>
      <c r="K10" s="9">
        <v>308503941</v>
      </c>
      <c r="L10" s="9">
        <v>37500300</v>
      </c>
      <c r="M10" s="10">
        <v>0</v>
      </c>
      <c r="N10" s="10">
        <v>0</v>
      </c>
      <c r="O10" s="10">
        <v>0</v>
      </c>
      <c r="P10" s="9">
        <v>37500300</v>
      </c>
      <c r="Q10" s="10">
        <v>12.16</v>
      </c>
      <c r="R10" s="10">
        <v>14.85</v>
      </c>
      <c r="S10" s="9">
        <v>271003641</v>
      </c>
    </row>
    <row r="11" spans="1:19" ht="42.6" customHeight="1" thickBot="1">
      <c r="A11" s="11">
        <v>1</v>
      </c>
      <c r="B11" s="12" t="s">
        <v>23</v>
      </c>
      <c r="C11" s="12" t="s">
        <v>109</v>
      </c>
      <c r="D11" s="14">
        <v>308503941</v>
      </c>
      <c r="E11" s="15">
        <v>0</v>
      </c>
      <c r="F11" s="14">
        <v>308503941</v>
      </c>
      <c r="G11" s="16">
        <v>308503941</v>
      </c>
      <c r="H11" s="17">
        <v>0</v>
      </c>
      <c r="I11" s="17">
        <v>0</v>
      </c>
      <c r="J11" s="17">
        <v>0</v>
      </c>
      <c r="K11" s="16">
        <v>308503941</v>
      </c>
      <c r="L11" s="20">
        <v>37500300</v>
      </c>
      <c r="M11" s="18">
        <v>0</v>
      </c>
      <c r="N11" s="17">
        <v>0</v>
      </c>
      <c r="O11" s="17">
        <v>0</v>
      </c>
      <c r="P11" s="16">
        <v>37500300</v>
      </c>
      <c r="Q11" s="17">
        <v>12.16</v>
      </c>
      <c r="R11" s="17">
        <v>14.85</v>
      </c>
      <c r="S11" s="16">
        <v>271003641</v>
      </c>
    </row>
    <row r="12" spans="1:19" ht="30.95" customHeight="1" thickBot="1">
      <c r="A12" s="69" t="s">
        <v>24</v>
      </c>
      <c r="B12" s="70"/>
      <c r="C12" s="71"/>
      <c r="D12" s="7">
        <v>13424051049</v>
      </c>
      <c r="E12" s="8">
        <v>0</v>
      </c>
      <c r="F12" s="7">
        <v>13424051049</v>
      </c>
      <c r="G12" s="9">
        <v>13424051049</v>
      </c>
      <c r="H12" s="10">
        <v>0</v>
      </c>
      <c r="I12" s="10">
        <v>0</v>
      </c>
      <c r="J12" s="10">
        <v>0</v>
      </c>
      <c r="K12" s="9">
        <v>13424051049</v>
      </c>
      <c r="L12" s="9">
        <v>2304227790</v>
      </c>
      <c r="M12" s="10">
        <v>0</v>
      </c>
      <c r="N12" s="10">
        <v>0</v>
      </c>
      <c r="O12" s="10">
        <v>0</v>
      </c>
      <c r="P12" s="9">
        <v>2304227790</v>
      </c>
      <c r="Q12" s="10">
        <v>17.16</v>
      </c>
      <c r="R12" s="10">
        <v>20.09</v>
      </c>
      <c r="S12" s="9">
        <v>11119823259</v>
      </c>
    </row>
    <row r="13" spans="1:19" ht="39.6" customHeight="1" thickBot="1">
      <c r="A13" s="11" t="s">
        <v>25</v>
      </c>
      <c r="B13" s="12" t="s">
        <v>26</v>
      </c>
      <c r="C13" s="19" t="s">
        <v>27</v>
      </c>
      <c r="D13" s="14">
        <v>13179971049</v>
      </c>
      <c r="E13" s="15">
        <v>0</v>
      </c>
      <c r="F13" s="14">
        <v>13179971049</v>
      </c>
      <c r="G13" s="16">
        <v>13179971049</v>
      </c>
      <c r="H13" s="17">
        <v>0</v>
      </c>
      <c r="I13" s="17">
        <v>0</v>
      </c>
      <c r="J13" s="17">
        <v>0</v>
      </c>
      <c r="K13" s="16">
        <v>13179971049</v>
      </c>
      <c r="L13" s="20">
        <v>2265267790</v>
      </c>
      <c r="M13" s="18">
        <v>0</v>
      </c>
      <c r="N13" s="17">
        <v>0</v>
      </c>
      <c r="O13" s="17">
        <v>0</v>
      </c>
      <c r="P13" s="16">
        <v>2265267790</v>
      </c>
      <c r="Q13" s="17">
        <v>17.190000000000001</v>
      </c>
      <c r="R13" s="17">
        <v>20.149999999999999</v>
      </c>
      <c r="S13" s="16">
        <v>10914703259</v>
      </c>
    </row>
    <row r="14" spans="1:19" ht="39.950000000000003" customHeight="1" thickBot="1">
      <c r="A14" s="11" t="s">
        <v>28</v>
      </c>
      <c r="B14" s="12" t="s">
        <v>29</v>
      </c>
      <c r="C14" s="19" t="s">
        <v>27</v>
      </c>
      <c r="D14" s="14">
        <v>244080000</v>
      </c>
      <c r="E14" s="15">
        <v>0</v>
      </c>
      <c r="F14" s="14">
        <v>244080000</v>
      </c>
      <c r="G14" s="16">
        <v>244080000</v>
      </c>
      <c r="H14" s="17">
        <v>0</v>
      </c>
      <c r="I14" s="17">
        <v>0</v>
      </c>
      <c r="J14" s="17">
        <v>0</v>
      </c>
      <c r="K14" s="16">
        <v>244080000</v>
      </c>
      <c r="L14" s="20">
        <v>38960000</v>
      </c>
      <c r="M14" s="18">
        <v>0</v>
      </c>
      <c r="N14" s="17">
        <v>0</v>
      </c>
      <c r="O14" s="17">
        <v>0</v>
      </c>
      <c r="P14" s="16">
        <v>38960000</v>
      </c>
      <c r="Q14" s="17">
        <v>15.96</v>
      </c>
      <c r="R14" s="17">
        <v>17.100000000000001</v>
      </c>
      <c r="S14" s="16">
        <v>205120000</v>
      </c>
    </row>
    <row r="15" spans="1:19" ht="30.95" customHeight="1" thickBot="1">
      <c r="A15" s="69" t="s">
        <v>30</v>
      </c>
      <c r="B15" s="70"/>
      <c r="C15" s="71"/>
      <c r="D15" s="7">
        <v>462358142</v>
      </c>
      <c r="E15" s="8">
        <v>0</v>
      </c>
      <c r="F15" s="7">
        <v>462358142</v>
      </c>
      <c r="G15" s="9">
        <v>462358142</v>
      </c>
      <c r="H15" s="10">
        <v>0</v>
      </c>
      <c r="I15" s="10">
        <v>0</v>
      </c>
      <c r="J15" s="10">
        <v>0</v>
      </c>
      <c r="K15" s="9">
        <v>462358142</v>
      </c>
      <c r="L15" s="9">
        <v>35503500</v>
      </c>
      <c r="M15" s="10">
        <v>0</v>
      </c>
      <c r="N15" s="10">
        <v>0</v>
      </c>
      <c r="O15" s="10">
        <v>0</v>
      </c>
      <c r="P15" s="9">
        <v>35503500</v>
      </c>
      <c r="Q15" s="10">
        <v>7.68</v>
      </c>
      <c r="R15" s="10">
        <v>10.07</v>
      </c>
      <c r="S15" s="9">
        <v>426854642</v>
      </c>
    </row>
    <row r="16" spans="1:19" ht="42.95" customHeight="1" thickBot="1">
      <c r="A16" s="11" t="s">
        <v>25</v>
      </c>
      <c r="B16" s="12" t="s">
        <v>31</v>
      </c>
      <c r="C16" s="19" t="s">
        <v>32</v>
      </c>
      <c r="D16" s="14">
        <v>41273742</v>
      </c>
      <c r="E16" s="15">
        <v>0</v>
      </c>
      <c r="F16" s="14">
        <v>41273742</v>
      </c>
      <c r="G16" s="16">
        <v>41273742</v>
      </c>
      <c r="H16" s="17">
        <v>0</v>
      </c>
      <c r="I16" s="17">
        <v>0</v>
      </c>
      <c r="J16" s="17">
        <v>0</v>
      </c>
      <c r="K16" s="16">
        <v>41273742</v>
      </c>
      <c r="L16" s="18">
        <v>0</v>
      </c>
      <c r="M16" s="18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6">
        <v>41273742</v>
      </c>
    </row>
    <row r="17" spans="1:19" ht="40.5" customHeight="1" thickBot="1">
      <c r="A17" s="11" t="s">
        <v>28</v>
      </c>
      <c r="B17" s="12" t="s">
        <v>33</v>
      </c>
      <c r="C17" s="19" t="s">
        <v>32</v>
      </c>
      <c r="D17" s="14">
        <v>62635000</v>
      </c>
      <c r="E17" s="15">
        <v>0</v>
      </c>
      <c r="F17" s="14">
        <v>62635000</v>
      </c>
      <c r="G17" s="16">
        <v>62635000</v>
      </c>
      <c r="H17" s="17">
        <v>0</v>
      </c>
      <c r="I17" s="17">
        <v>0</v>
      </c>
      <c r="J17" s="17">
        <v>0</v>
      </c>
      <c r="K17" s="16">
        <v>62635000</v>
      </c>
      <c r="L17" s="18">
        <v>0</v>
      </c>
      <c r="M17" s="18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6">
        <v>62635000</v>
      </c>
    </row>
    <row r="18" spans="1:19" ht="40.5" customHeight="1" thickBot="1">
      <c r="A18" s="11" t="s">
        <v>34</v>
      </c>
      <c r="B18" s="12" t="s">
        <v>35</v>
      </c>
      <c r="C18" s="19" t="s">
        <v>32</v>
      </c>
      <c r="D18" s="14">
        <v>7229400</v>
      </c>
      <c r="E18" s="15">
        <v>0</v>
      </c>
      <c r="F18" s="14">
        <v>7229400</v>
      </c>
      <c r="G18" s="16">
        <v>7229400</v>
      </c>
      <c r="H18" s="17">
        <v>0</v>
      </c>
      <c r="I18" s="17">
        <v>0</v>
      </c>
      <c r="J18" s="17">
        <v>0</v>
      </c>
      <c r="K18" s="16">
        <v>7229400</v>
      </c>
      <c r="L18" s="18">
        <v>0</v>
      </c>
      <c r="M18" s="18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6">
        <v>7229400</v>
      </c>
    </row>
    <row r="19" spans="1:19" ht="39" customHeight="1" thickBot="1">
      <c r="A19" s="11" t="s">
        <v>36</v>
      </c>
      <c r="B19" s="12" t="s">
        <v>37</v>
      </c>
      <c r="C19" s="19" t="s">
        <v>32</v>
      </c>
      <c r="D19" s="14">
        <v>351220000</v>
      </c>
      <c r="E19" s="15">
        <v>0</v>
      </c>
      <c r="F19" s="14">
        <v>351220000</v>
      </c>
      <c r="G19" s="16">
        <v>351220000</v>
      </c>
      <c r="H19" s="17">
        <v>0</v>
      </c>
      <c r="I19" s="17">
        <v>0</v>
      </c>
      <c r="J19" s="17">
        <v>0</v>
      </c>
      <c r="K19" s="16">
        <v>351220000</v>
      </c>
      <c r="L19" s="20">
        <v>35503500</v>
      </c>
      <c r="M19" s="18">
        <v>0</v>
      </c>
      <c r="N19" s="17">
        <v>0</v>
      </c>
      <c r="O19" s="17">
        <v>0</v>
      </c>
      <c r="P19" s="16">
        <v>35503500</v>
      </c>
      <c r="Q19" s="17">
        <v>10.11</v>
      </c>
      <c r="R19" s="17">
        <v>13.25</v>
      </c>
      <c r="S19" s="16">
        <v>315716500</v>
      </c>
    </row>
    <row r="20" spans="1:19" ht="30.6" customHeight="1" thickBot="1">
      <c r="A20" s="69" t="s">
        <v>38</v>
      </c>
      <c r="B20" s="70"/>
      <c r="C20" s="71"/>
      <c r="D20" s="7">
        <v>467882477</v>
      </c>
      <c r="E20" s="8">
        <v>0</v>
      </c>
      <c r="F20" s="7">
        <v>467882477</v>
      </c>
      <c r="G20" s="9">
        <v>467882477</v>
      </c>
      <c r="H20" s="10">
        <v>0</v>
      </c>
      <c r="I20" s="10">
        <v>0</v>
      </c>
      <c r="J20" s="10">
        <v>0</v>
      </c>
      <c r="K20" s="9">
        <v>467882477</v>
      </c>
      <c r="L20" s="9">
        <v>72697532</v>
      </c>
      <c r="M20" s="10">
        <v>0</v>
      </c>
      <c r="N20" s="10">
        <v>0</v>
      </c>
      <c r="O20" s="10">
        <v>0</v>
      </c>
      <c r="P20" s="9">
        <v>72697532</v>
      </c>
      <c r="Q20" s="10">
        <v>15.54</v>
      </c>
      <c r="R20" s="10">
        <v>17.149999999999999</v>
      </c>
      <c r="S20" s="9">
        <v>395184945</v>
      </c>
    </row>
    <row r="21" spans="1:19" ht="36" customHeight="1" thickBot="1">
      <c r="A21" s="11" t="s">
        <v>25</v>
      </c>
      <c r="B21" s="12" t="s">
        <v>39</v>
      </c>
      <c r="C21" s="19" t="s">
        <v>40</v>
      </c>
      <c r="D21" s="14">
        <v>467882477</v>
      </c>
      <c r="E21" s="15">
        <v>0</v>
      </c>
      <c r="F21" s="14">
        <v>467882477</v>
      </c>
      <c r="G21" s="16">
        <v>467882477</v>
      </c>
      <c r="H21" s="17">
        <v>0</v>
      </c>
      <c r="I21" s="17">
        <v>0</v>
      </c>
      <c r="J21" s="17">
        <v>0</v>
      </c>
      <c r="K21" s="16">
        <v>467882477</v>
      </c>
      <c r="L21" s="20">
        <v>72697532</v>
      </c>
      <c r="M21" s="18">
        <v>0</v>
      </c>
      <c r="N21" s="17">
        <v>0</v>
      </c>
      <c r="O21" s="17">
        <v>0</v>
      </c>
      <c r="P21" s="16">
        <v>72697532</v>
      </c>
      <c r="Q21" s="17">
        <v>15.54</v>
      </c>
      <c r="R21" s="17">
        <v>17.149999999999999</v>
      </c>
      <c r="S21" s="16">
        <v>395184945</v>
      </c>
    </row>
    <row r="22" spans="1:19" ht="36.950000000000003" customHeight="1" thickBot="1">
      <c r="A22" s="69" t="s">
        <v>41</v>
      </c>
      <c r="B22" s="70"/>
      <c r="C22" s="71"/>
      <c r="D22" s="7">
        <v>287156918</v>
      </c>
      <c r="E22" s="8">
        <v>0</v>
      </c>
      <c r="F22" s="7">
        <v>287156918</v>
      </c>
      <c r="G22" s="9">
        <v>287156918</v>
      </c>
      <c r="H22" s="10">
        <v>0</v>
      </c>
      <c r="I22" s="10">
        <v>0</v>
      </c>
      <c r="J22" s="10">
        <v>0</v>
      </c>
      <c r="K22" s="9">
        <v>287156918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9">
        <v>287156918</v>
      </c>
    </row>
    <row r="23" spans="1:19" ht="69.95" customHeight="1" thickBot="1">
      <c r="A23" s="11" t="s">
        <v>25</v>
      </c>
      <c r="B23" s="12" t="s">
        <v>42</v>
      </c>
      <c r="C23" s="19" t="s">
        <v>27</v>
      </c>
      <c r="D23" s="14">
        <v>205100000</v>
      </c>
      <c r="E23" s="15">
        <v>0</v>
      </c>
      <c r="F23" s="14">
        <v>205100000</v>
      </c>
      <c r="G23" s="16">
        <v>205100000</v>
      </c>
      <c r="H23" s="17">
        <v>0</v>
      </c>
      <c r="I23" s="17">
        <v>0</v>
      </c>
      <c r="J23" s="17">
        <v>0</v>
      </c>
      <c r="K23" s="16">
        <v>205100000</v>
      </c>
      <c r="L23" s="18">
        <v>0</v>
      </c>
      <c r="M23" s="18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6">
        <v>205100000</v>
      </c>
    </row>
    <row r="24" spans="1:19" ht="70.5" customHeight="1" thickBot="1">
      <c r="A24" s="11" t="s">
        <v>28</v>
      </c>
      <c r="B24" s="37" t="s">
        <v>43</v>
      </c>
      <c r="C24" s="19" t="s">
        <v>27</v>
      </c>
      <c r="D24" s="14">
        <v>17700000</v>
      </c>
      <c r="E24" s="15">
        <v>0</v>
      </c>
      <c r="F24" s="14">
        <v>17700000</v>
      </c>
      <c r="G24" s="16">
        <v>17700000</v>
      </c>
      <c r="H24" s="17">
        <v>0</v>
      </c>
      <c r="I24" s="17">
        <v>0</v>
      </c>
      <c r="J24" s="17">
        <v>0</v>
      </c>
      <c r="K24" s="16">
        <v>17700000</v>
      </c>
      <c r="L24" s="18">
        <v>0</v>
      </c>
      <c r="M24" s="18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6">
        <v>17700000</v>
      </c>
    </row>
    <row r="25" spans="1:19" ht="33.6" customHeight="1" thickBot="1">
      <c r="A25" s="11" t="s">
        <v>34</v>
      </c>
      <c r="B25" s="12" t="s">
        <v>44</v>
      </c>
      <c r="C25" s="19" t="s">
        <v>27</v>
      </c>
      <c r="D25" s="14">
        <v>64356918</v>
      </c>
      <c r="E25" s="15">
        <v>0</v>
      </c>
      <c r="F25" s="14">
        <v>64356918</v>
      </c>
      <c r="G25" s="16">
        <v>64356918</v>
      </c>
      <c r="H25" s="17">
        <v>0</v>
      </c>
      <c r="I25" s="17">
        <v>0</v>
      </c>
      <c r="J25" s="17">
        <v>0</v>
      </c>
      <c r="K25" s="16">
        <v>64356918</v>
      </c>
      <c r="L25" s="18">
        <v>0</v>
      </c>
      <c r="M25" s="18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6">
        <v>64356918</v>
      </c>
    </row>
    <row r="26" spans="1:19" ht="16.5" thickBot="1">
      <c r="A26" s="69" t="s">
        <v>45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</row>
    <row r="27" spans="1:19" ht="75.95" customHeight="1" thickBot="1">
      <c r="A27" s="69" t="s">
        <v>46</v>
      </c>
      <c r="B27" s="70"/>
      <c r="C27" s="71"/>
      <c r="D27" s="7">
        <v>2550000000</v>
      </c>
      <c r="E27" s="8">
        <v>0</v>
      </c>
      <c r="F27" s="7">
        <v>2550000000</v>
      </c>
      <c r="G27" s="9">
        <v>2550000000</v>
      </c>
      <c r="H27" s="10">
        <v>0</v>
      </c>
      <c r="I27" s="10">
        <v>0</v>
      </c>
      <c r="J27" s="10">
        <v>0</v>
      </c>
      <c r="K27" s="9">
        <v>2550000000</v>
      </c>
      <c r="L27" s="9">
        <v>911820000</v>
      </c>
      <c r="M27" s="10">
        <v>0</v>
      </c>
      <c r="N27" s="10">
        <v>0</v>
      </c>
      <c r="O27" s="10">
        <v>0</v>
      </c>
      <c r="P27" s="9">
        <v>911820000</v>
      </c>
      <c r="Q27" s="10">
        <v>35.76</v>
      </c>
      <c r="R27" s="10">
        <v>37.85</v>
      </c>
      <c r="S27" s="9">
        <v>1638180000</v>
      </c>
    </row>
    <row r="28" spans="1:19" ht="83.45" customHeight="1" thickBot="1">
      <c r="A28" s="11" t="s">
        <v>25</v>
      </c>
      <c r="B28" s="12" t="s">
        <v>47</v>
      </c>
      <c r="C28" s="19" t="s">
        <v>48</v>
      </c>
      <c r="D28" s="14">
        <v>2550000000</v>
      </c>
      <c r="E28" s="15">
        <v>0</v>
      </c>
      <c r="F28" s="14">
        <v>2550000000</v>
      </c>
      <c r="G28" s="16">
        <v>2550000000</v>
      </c>
      <c r="H28" s="17">
        <v>0</v>
      </c>
      <c r="I28" s="17">
        <v>0</v>
      </c>
      <c r="J28" s="17">
        <v>0</v>
      </c>
      <c r="K28" s="16">
        <v>2550000000</v>
      </c>
      <c r="L28" s="20">
        <v>911820000</v>
      </c>
      <c r="M28" s="18">
        <v>0</v>
      </c>
      <c r="N28" s="17">
        <v>0</v>
      </c>
      <c r="O28" s="17">
        <v>0</v>
      </c>
      <c r="P28" s="16">
        <v>911820000</v>
      </c>
      <c r="Q28" s="17">
        <v>35.76</v>
      </c>
      <c r="R28" s="17">
        <v>37.85</v>
      </c>
      <c r="S28" s="16">
        <v>1638180000</v>
      </c>
    </row>
    <row r="29" spans="1:19" ht="55.5" customHeight="1" thickBot="1">
      <c r="A29" s="69" t="s">
        <v>49</v>
      </c>
      <c r="B29" s="70"/>
      <c r="C29" s="71"/>
      <c r="D29" s="7">
        <v>72120000</v>
      </c>
      <c r="E29" s="8">
        <v>0</v>
      </c>
      <c r="F29" s="7">
        <v>72120000</v>
      </c>
      <c r="G29" s="9">
        <v>72120000</v>
      </c>
      <c r="H29" s="10">
        <v>0</v>
      </c>
      <c r="I29" s="10">
        <v>0</v>
      </c>
      <c r="J29" s="10">
        <v>0</v>
      </c>
      <c r="K29" s="9">
        <v>72120000</v>
      </c>
      <c r="L29" s="9">
        <v>2020000</v>
      </c>
      <c r="M29" s="10">
        <v>0</v>
      </c>
      <c r="N29" s="10">
        <v>0</v>
      </c>
      <c r="O29" s="10">
        <v>0</v>
      </c>
      <c r="P29" s="9">
        <v>2020000</v>
      </c>
      <c r="Q29" s="10">
        <v>2.8</v>
      </c>
      <c r="R29" s="10">
        <v>3.85</v>
      </c>
      <c r="S29" s="9">
        <v>70100000</v>
      </c>
    </row>
    <row r="30" spans="1:19" ht="42.95" customHeight="1" thickBot="1">
      <c r="A30" s="11" t="s">
        <v>25</v>
      </c>
      <c r="B30" s="12" t="s">
        <v>50</v>
      </c>
      <c r="C30" s="19" t="s">
        <v>51</v>
      </c>
      <c r="D30" s="14">
        <v>72120000</v>
      </c>
      <c r="E30" s="15">
        <v>0</v>
      </c>
      <c r="F30" s="14">
        <v>72120000</v>
      </c>
      <c r="G30" s="16">
        <v>72120000</v>
      </c>
      <c r="H30" s="17">
        <v>0</v>
      </c>
      <c r="I30" s="17">
        <v>0</v>
      </c>
      <c r="J30" s="17">
        <v>0</v>
      </c>
      <c r="K30" s="16">
        <v>72120000</v>
      </c>
      <c r="L30" s="20">
        <v>2020000</v>
      </c>
      <c r="M30" s="18">
        <v>0</v>
      </c>
      <c r="N30" s="17">
        <v>0</v>
      </c>
      <c r="O30" s="17">
        <v>0</v>
      </c>
      <c r="P30" s="16">
        <v>2020000</v>
      </c>
      <c r="Q30" s="17">
        <v>2.8</v>
      </c>
      <c r="R30" s="17">
        <v>3.85</v>
      </c>
      <c r="S30" s="16">
        <v>70100000</v>
      </c>
    </row>
    <row r="31" spans="1:19" ht="26.1" customHeight="1" thickBot="1">
      <c r="A31" s="69" t="s">
        <v>52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ht="66.95" customHeight="1" thickBot="1">
      <c r="A32" s="69" t="s">
        <v>53</v>
      </c>
      <c r="B32" s="70"/>
      <c r="C32" s="71"/>
      <c r="D32" s="7">
        <v>169520000</v>
      </c>
      <c r="E32" s="8">
        <v>0</v>
      </c>
      <c r="F32" s="7">
        <v>169520000</v>
      </c>
      <c r="G32" s="9">
        <v>169520000</v>
      </c>
      <c r="H32" s="10">
        <v>0</v>
      </c>
      <c r="I32" s="10">
        <v>0</v>
      </c>
      <c r="J32" s="10">
        <v>0</v>
      </c>
      <c r="K32" s="9">
        <v>169520000</v>
      </c>
      <c r="L32" s="9">
        <v>5420000</v>
      </c>
      <c r="M32" s="10">
        <v>0</v>
      </c>
      <c r="N32" s="10">
        <v>0</v>
      </c>
      <c r="O32" s="10">
        <v>0</v>
      </c>
      <c r="P32" s="9">
        <v>5420000</v>
      </c>
      <c r="Q32" s="10">
        <v>3.2</v>
      </c>
      <c r="R32" s="10">
        <v>4.95</v>
      </c>
      <c r="S32" s="9">
        <v>164100000</v>
      </c>
    </row>
    <row r="33" spans="1:19" ht="38.450000000000003" customHeight="1" thickBot="1">
      <c r="A33" s="11" t="s">
        <v>25</v>
      </c>
      <c r="B33" s="12" t="s">
        <v>54</v>
      </c>
      <c r="C33" s="19" t="s">
        <v>55</v>
      </c>
      <c r="D33" s="14">
        <v>169520000</v>
      </c>
      <c r="E33" s="15">
        <v>0</v>
      </c>
      <c r="F33" s="14">
        <v>169520000</v>
      </c>
      <c r="G33" s="16">
        <v>169520000</v>
      </c>
      <c r="H33" s="17">
        <v>0</v>
      </c>
      <c r="I33" s="17">
        <v>0</v>
      </c>
      <c r="J33" s="17">
        <v>0</v>
      </c>
      <c r="K33" s="16">
        <v>169520000</v>
      </c>
      <c r="L33" s="20">
        <v>5420000</v>
      </c>
      <c r="M33" s="18">
        <v>0</v>
      </c>
      <c r="N33" s="17">
        <v>0</v>
      </c>
      <c r="O33" s="17">
        <v>0</v>
      </c>
      <c r="P33" s="16">
        <v>5420000</v>
      </c>
      <c r="Q33" s="17">
        <v>3.2</v>
      </c>
      <c r="R33" s="17">
        <v>0</v>
      </c>
      <c r="S33" s="16">
        <v>164100000</v>
      </c>
    </row>
    <row r="34" spans="1:19" ht="27" customHeight="1" thickBot="1">
      <c r="A34" s="69" t="s">
        <v>56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35.450000000000003" customHeight="1" thickBot="1">
      <c r="A35" s="69" t="s">
        <v>57</v>
      </c>
      <c r="B35" s="70"/>
      <c r="C35" s="71"/>
      <c r="D35" s="7">
        <v>232520000</v>
      </c>
      <c r="E35" s="8">
        <v>0</v>
      </c>
      <c r="F35" s="7">
        <v>232520000</v>
      </c>
      <c r="G35" s="9">
        <v>232520000</v>
      </c>
      <c r="H35" s="10">
        <v>0</v>
      </c>
      <c r="I35" s="10">
        <v>0</v>
      </c>
      <c r="J35" s="10">
        <v>0</v>
      </c>
      <c r="K35" s="9">
        <v>232520000</v>
      </c>
      <c r="L35" s="9">
        <v>5420000</v>
      </c>
      <c r="M35" s="10">
        <v>0</v>
      </c>
      <c r="N35" s="10">
        <v>0</v>
      </c>
      <c r="O35" s="10">
        <v>0</v>
      </c>
      <c r="P35" s="9">
        <v>5420000</v>
      </c>
      <c r="Q35" s="10">
        <v>2.33</v>
      </c>
      <c r="R35" s="10">
        <v>4.6500000000000004</v>
      </c>
      <c r="S35" s="9">
        <v>227100000</v>
      </c>
    </row>
    <row r="36" spans="1:19" ht="56.1" customHeight="1" thickBot="1">
      <c r="A36" s="11" t="s">
        <v>25</v>
      </c>
      <c r="B36" s="12" t="s">
        <v>58</v>
      </c>
      <c r="C36" s="19" t="s">
        <v>59</v>
      </c>
      <c r="D36" s="14">
        <v>232520000</v>
      </c>
      <c r="E36" s="15">
        <v>0</v>
      </c>
      <c r="F36" s="14">
        <v>232520000</v>
      </c>
      <c r="G36" s="16">
        <v>232520000</v>
      </c>
      <c r="H36" s="17">
        <v>0</v>
      </c>
      <c r="I36" s="17">
        <v>0</v>
      </c>
      <c r="J36" s="17">
        <v>0</v>
      </c>
      <c r="K36" s="16">
        <v>232520000</v>
      </c>
      <c r="L36" s="20">
        <v>5420000</v>
      </c>
      <c r="M36" s="18">
        <v>0</v>
      </c>
      <c r="N36" s="17">
        <v>0</v>
      </c>
      <c r="O36" s="17">
        <v>0</v>
      </c>
      <c r="P36" s="16">
        <v>5420000</v>
      </c>
      <c r="Q36" s="17">
        <v>2.33</v>
      </c>
      <c r="R36" s="17">
        <v>4.6500000000000004</v>
      </c>
      <c r="S36" s="16">
        <v>227100000</v>
      </c>
    </row>
    <row r="37" spans="1:19" ht="39.6" customHeight="1" thickBot="1">
      <c r="A37" s="69" t="s">
        <v>60</v>
      </c>
      <c r="B37" s="70"/>
      <c r="C37" s="71"/>
      <c r="D37" s="7">
        <v>1046959223</v>
      </c>
      <c r="E37" s="8">
        <v>0</v>
      </c>
      <c r="F37" s="7">
        <v>1046959223</v>
      </c>
      <c r="G37" s="9">
        <v>1037713223</v>
      </c>
      <c r="H37" s="9">
        <v>9246000</v>
      </c>
      <c r="I37" s="10">
        <v>0</v>
      </c>
      <c r="J37" s="10">
        <v>0</v>
      </c>
      <c r="K37" s="9">
        <v>1046959223</v>
      </c>
      <c r="L37" s="9">
        <v>187249917</v>
      </c>
      <c r="M37" s="10">
        <v>0</v>
      </c>
      <c r="N37" s="10">
        <v>0</v>
      </c>
      <c r="O37" s="10">
        <v>0</v>
      </c>
      <c r="P37" s="9">
        <v>187249917</v>
      </c>
      <c r="Q37" s="10">
        <v>17.89</v>
      </c>
      <c r="R37" s="10">
        <v>20.100000000000001</v>
      </c>
      <c r="S37" s="9">
        <v>859709306</v>
      </c>
    </row>
    <row r="38" spans="1:19" ht="33.950000000000003" customHeight="1" thickBot="1">
      <c r="A38" s="11" t="s">
        <v>25</v>
      </c>
      <c r="B38" s="12" t="s">
        <v>61</v>
      </c>
      <c r="C38" s="19" t="s">
        <v>62</v>
      </c>
      <c r="D38" s="14">
        <v>366574612</v>
      </c>
      <c r="E38" s="15">
        <v>0</v>
      </c>
      <c r="F38" s="14">
        <v>366574612</v>
      </c>
      <c r="G38" s="16">
        <v>366574612</v>
      </c>
      <c r="H38" s="17">
        <v>0</v>
      </c>
      <c r="I38" s="17">
        <v>0</v>
      </c>
      <c r="J38" s="17">
        <v>0</v>
      </c>
      <c r="K38" s="16">
        <v>366574612</v>
      </c>
      <c r="L38" s="20">
        <v>123069917</v>
      </c>
      <c r="M38" s="18">
        <v>0</v>
      </c>
      <c r="N38" s="17">
        <v>0</v>
      </c>
      <c r="O38" s="17">
        <v>0</v>
      </c>
      <c r="P38" s="16">
        <v>123069917</v>
      </c>
      <c r="Q38" s="17">
        <v>33.57</v>
      </c>
      <c r="R38" s="17">
        <v>35.75</v>
      </c>
      <c r="S38" s="16">
        <v>243504695</v>
      </c>
    </row>
    <row r="39" spans="1:19" ht="37.5" customHeight="1" thickBot="1">
      <c r="A39" s="11" t="s">
        <v>28</v>
      </c>
      <c r="B39" s="12" t="s">
        <v>63</v>
      </c>
      <c r="C39" s="19" t="s">
        <v>64</v>
      </c>
      <c r="D39" s="14">
        <v>670063679</v>
      </c>
      <c r="E39" s="15">
        <v>0</v>
      </c>
      <c r="F39" s="14">
        <v>670063679</v>
      </c>
      <c r="G39" s="16">
        <v>660817679</v>
      </c>
      <c r="H39" s="16">
        <v>9246000</v>
      </c>
      <c r="I39" s="17">
        <v>0</v>
      </c>
      <c r="J39" s="17">
        <v>0</v>
      </c>
      <c r="K39" s="16">
        <v>670063679</v>
      </c>
      <c r="L39" s="20">
        <v>64180000</v>
      </c>
      <c r="M39" s="18">
        <v>0</v>
      </c>
      <c r="N39" s="17">
        <v>0</v>
      </c>
      <c r="O39" s="17">
        <v>0</v>
      </c>
      <c r="P39" s="16">
        <v>64180000</v>
      </c>
      <c r="Q39" s="17">
        <v>9.58</v>
      </c>
      <c r="R39" s="17">
        <v>11.85</v>
      </c>
      <c r="S39" s="16">
        <v>605883679</v>
      </c>
    </row>
    <row r="40" spans="1:19" ht="42" customHeight="1" thickBot="1">
      <c r="A40" s="11" t="s">
        <v>34</v>
      </c>
      <c r="B40" s="12" t="s">
        <v>65</v>
      </c>
      <c r="C40" s="19" t="s">
        <v>64</v>
      </c>
      <c r="D40" s="14">
        <v>10320932</v>
      </c>
      <c r="E40" s="15">
        <v>0</v>
      </c>
      <c r="F40" s="14">
        <v>10320932</v>
      </c>
      <c r="G40" s="16">
        <v>10320932</v>
      </c>
      <c r="H40" s="17">
        <v>0</v>
      </c>
      <c r="I40" s="17">
        <v>0</v>
      </c>
      <c r="J40" s="17">
        <v>0</v>
      </c>
      <c r="K40" s="16">
        <v>10320932</v>
      </c>
      <c r="L40" s="18">
        <v>0</v>
      </c>
      <c r="M40" s="18">
        <v>0</v>
      </c>
      <c r="N40" s="17">
        <v>0</v>
      </c>
      <c r="O40" s="17">
        <v>0</v>
      </c>
      <c r="P40" s="13"/>
      <c r="Q40" s="17">
        <v>0</v>
      </c>
      <c r="R40" s="17">
        <v>0</v>
      </c>
      <c r="S40" s="16">
        <v>10320932</v>
      </c>
    </row>
    <row r="41" spans="1:19" ht="38.450000000000003" customHeight="1" thickBot="1">
      <c r="A41" s="69" t="s">
        <v>66</v>
      </c>
      <c r="B41" s="70"/>
      <c r="C41" s="71"/>
      <c r="D41" s="7">
        <v>110120000</v>
      </c>
      <c r="E41" s="8">
        <v>0</v>
      </c>
      <c r="F41" s="7">
        <v>110120000</v>
      </c>
      <c r="G41" s="9">
        <v>110120000</v>
      </c>
      <c r="H41" s="10">
        <v>0</v>
      </c>
      <c r="I41" s="10">
        <v>0</v>
      </c>
      <c r="J41" s="10">
        <v>0</v>
      </c>
      <c r="K41" s="9">
        <v>110120000</v>
      </c>
      <c r="L41" s="9">
        <v>5020000</v>
      </c>
      <c r="M41" s="10">
        <v>0</v>
      </c>
      <c r="N41" s="10">
        <v>0</v>
      </c>
      <c r="O41" s="10">
        <v>0</v>
      </c>
      <c r="P41" s="9">
        <v>5020000</v>
      </c>
      <c r="Q41" s="17">
        <v>4.5599999999999996</v>
      </c>
      <c r="R41" s="10">
        <v>6.95</v>
      </c>
      <c r="S41" s="9">
        <v>105100000</v>
      </c>
    </row>
    <row r="42" spans="1:19" ht="116.45" customHeight="1" thickBot="1">
      <c r="A42" s="11" t="s">
        <v>25</v>
      </c>
      <c r="B42" s="12" t="s">
        <v>67</v>
      </c>
      <c r="C42" s="19" t="s">
        <v>68</v>
      </c>
      <c r="D42" s="14">
        <v>110120000</v>
      </c>
      <c r="E42" s="15">
        <v>0</v>
      </c>
      <c r="F42" s="14">
        <v>110120000</v>
      </c>
      <c r="G42" s="16">
        <v>110120000</v>
      </c>
      <c r="H42" s="17">
        <v>0</v>
      </c>
      <c r="I42" s="17">
        <v>0</v>
      </c>
      <c r="J42" s="17">
        <v>0</v>
      </c>
      <c r="K42" s="16">
        <v>110120000</v>
      </c>
      <c r="L42" s="20">
        <v>5020000</v>
      </c>
      <c r="M42" s="18">
        <v>0</v>
      </c>
      <c r="N42" s="17">
        <v>0</v>
      </c>
      <c r="O42" s="17">
        <v>0</v>
      </c>
      <c r="P42" s="16">
        <v>5020000</v>
      </c>
      <c r="Q42" s="17">
        <v>4.5599999999999996</v>
      </c>
      <c r="R42" s="17">
        <v>6.95</v>
      </c>
      <c r="S42" s="16">
        <v>105100000</v>
      </c>
    </row>
    <row r="43" spans="1:19" ht="24.6" customHeight="1" thickBot="1">
      <c r="A43" s="69" t="s">
        <v>69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26.45" customHeight="1" thickBot="1">
      <c r="A44" s="69" t="s">
        <v>70</v>
      </c>
      <c r="B44" s="70"/>
      <c r="C44" s="71"/>
      <c r="D44" s="7">
        <v>141550000</v>
      </c>
      <c r="E44" s="8">
        <v>0</v>
      </c>
      <c r="F44" s="7">
        <v>141550000</v>
      </c>
      <c r="G44" s="9">
        <v>141550000</v>
      </c>
      <c r="H44" s="10">
        <v>0</v>
      </c>
      <c r="I44" s="10">
        <v>0</v>
      </c>
      <c r="J44" s="10">
        <v>0</v>
      </c>
      <c r="K44" s="9">
        <v>141550000</v>
      </c>
      <c r="L44" s="9">
        <v>61198500</v>
      </c>
      <c r="M44" s="10">
        <v>0</v>
      </c>
      <c r="N44" s="10">
        <v>0</v>
      </c>
      <c r="O44" s="10">
        <v>0</v>
      </c>
      <c r="P44" s="9">
        <v>61198500</v>
      </c>
      <c r="Q44" s="10">
        <v>43.23</v>
      </c>
      <c r="R44" s="10">
        <v>45.65</v>
      </c>
      <c r="S44" s="9">
        <v>80351500</v>
      </c>
    </row>
    <row r="45" spans="1:19" ht="62.1" customHeight="1" thickBot="1">
      <c r="A45" s="11" t="s">
        <v>25</v>
      </c>
      <c r="B45" s="12" t="s">
        <v>71</v>
      </c>
      <c r="C45" s="19" t="s">
        <v>72</v>
      </c>
      <c r="D45" s="14">
        <v>141550000</v>
      </c>
      <c r="E45" s="15">
        <v>0</v>
      </c>
      <c r="F45" s="14">
        <v>141550000</v>
      </c>
      <c r="G45" s="16">
        <v>141550000</v>
      </c>
      <c r="H45" s="17">
        <v>0</v>
      </c>
      <c r="I45" s="17">
        <v>0</v>
      </c>
      <c r="J45" s="17">
        <v>0</v>
      </c>
      <c r="K45" s="16">
        <v>141550000</v>
      </c>
      <c r="L45" s="20">
        <v>61198500</v>
      </c>
      <c r="M45" s="18">
        <v>0</v>
      </c>
      <c r="N45" s="17">
        <v>0</v>
      </c>
      <c r="O45" s="17">
        <v>0</v>
      </c>
      <c r="P45" s="9">
        <v>61198500</v>
      </c>
      <c r="Q45" s="17">
        <v>43.23</v>
      </c>
      <c r="R45" s="17">
        <v>45.65</v>
      </c>
      <c r="S45" s="16">
        <v>80351500</v>
      </c>
    </row>
    <row r="46" spans="1:19" ht="27.95" customHeight="1" thickBot="1">
      <c r="A46" s="69" t="s">
        <v>73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ht="36" customHeight="1" thickBot="1">
      <c r="A47" s="69" t="s">
        <v>74</v>
      </c>
      <c r="B47" s="70"/>
      <c r="C47" s="71"/>
      <c r="D47" s="7">
        <v>1585225000</v>
      </c>
      <c r="E47" s="8">
        <v>0</v>
      </c>
      <c r="F47" s="7">
        <v>1585225000</v>
      </c>
      <c r="G47" s="9">
        <v>1585225000</v>
      </c>
      <c r="H47" s="10">
        <v>0</v>
      </c>
      <c r="I47" s="10">
        <v>0</v>
      </c>
      <c r="J47" s="10">
        <v>0</v>
      </c>
      <c r="K47" s="9">
        <v>1585225000</v>
      </c>
      <c r="L47" s="9">
        <v>86660000</v>
      </c>
      <c r="M47" s="10">
        <v>0</v>
      </c>
      <c r="N47" s="10">
        <v>0</v>
      </c>
      <c r="O47" s="10">
        <v>0</v>
      </c>
      <c r="P47" s="9">
        <v>86660000</v>
      </c>
      <c r="Q47" s="10">
        <v>5.47</v>
      </c>
      <c r="R47" s="10">
        <v>7.73</v>
      </c>
      <c r="S47" s="9">
        <v>1498565000</v>
      </c>
    </row>
    <row r="48" spans="1:19" ht="54" customHeight="1" thickBot="1">
      <c r="A48" s="11" t="s">
        <v>25</v>
      </c>
      <c r="B48" s="12" t="s">
        <v>75</v>
      </c>
      <c r="C48" s="19" t="s">
        <v>76</v>
      </c>
      <c r="D48" s="14">
        <v>162520000</v>
      </c>
      <c r="E48" s="15">
        <v>0</v>
      </c>
      <c r="F48" s="14">
        <v>162520000</v>
      </c>
      <c r="G48" s="16">
        <v>162520000</v>
      </c>
      <c r="H48" s="17">
        <v>0</v>
      </c>
      <c r="I48" s="17">
        <v>0</v>
      </c>
      <c r="J48" s="17">
        <v>0</v>
      </c>
      <c r="K48" s="16">
        <v>162520000</v>
      </c>
      <c r="L48" s="20">
        <v>5420000</v>
      </c>
      <c r="M48" s="18">
        <v>0</v>
      </c>
      <c r="N48" s="17">
        <v>0</v>
      </c>
      <c r="O48" s="17">
        <v>0</v>
      </c>
      <c r="P48" s="16">
        <v>5420000</v>
      </c>
      <c r="Q48" s="17">
        <v>3.33</v>
      </c>
      <c r="R48" s="17">
        <v>0</v>
      </c>
      <c r="S48" s="16">
        <v>157100000</v>
      </c>
    </row>
    <row r="49" spans="1:19" ht="55.5" customHeight="1" thickBot="1">
      <c r="A49" s="11" t="s">
        <v>28</v>
      </c>
      <c r="B49" s="12" t="s">
        <v>77</v>
      </c>
      <c r="C49" s="19" t="s">
        <v>78</v>
      </c>
      <c r="D49" s="14">
        <v>225110000</v>
      </c>
      <c r="E49" s="15">
        <v>0</v>
      </c>
      <c r="F49" s="14">
        <v>225110000</v>
      </c>
      <c r="G49" s="16">
        <v>225110000</v>
      </c>
      <c r="H49" s="17">
        <v>0</v>
      </c>
      <c r="I49" s="17">
        <v>0</v>
      </c>
      <c r="J49" s="17">
        <v>0</v>
      </c>
      <c r="K49" s="16">
        <v>225110000</v>
      </c>
      <c r="L49" s="20">
        <v>2420000</v>
      </c>
      <c r="M49" s="18">
        <v>0</v>
      </c>
      <c r="N49" s="17">
        <v>0</v>
      </c>
      <c r="O49" s="17">
        <v>0</v>
      </c>
      <c r="P49" s="16">
        <v>2420000</v>
      </c>
      <c r="Q49" s="17">
        <v>1.08</v>
      </c>
      <c r="R49" s="17">
        <v>3.1</v>
      </c>
      <c r="S49" s="16">
        <v>222690000</v>
      </c>
    </row>
    <row r="50" spans="1:19" ht="72.95" customHeight="1" thickBot="1">
      <c r="A50" s="11" t="s">
        <v>34</v>
      </c>
      <c r="B50" s="12" t="s">
        <v>79</v>
      </c>
      <c r="C50" s="19" t="s">
        <v>80</v>
      </c>
      <c r="D50" s="14">
        <v>1197595000</v>
      </c>
      <c r="E50" s="15">
        <v>0</v>
      </c>
      <c r="F50" s="14">
        <v>1197595000</v>
      </c>
      <c r="G50" s="16">
        <v>1197595000</v>
      </c>
      <c r="H50" s="17">
        <v>0</v>
      </c>
      <c r="I50" s="17">
        <v>0</v>
      </c>
      <c r="J50" s="17">
        <v>0</v>
      </c>
      <c r="K50" s="16">
        <v>1197595000</v>
      </c>
      <c r="L50" s="20">
        <v>78820000</v>
      </c>
      <c r="M50" s="18">
        <v>0</v>
      </c>
      <c r="N50" s="17">
        <v>0</v>
      </c>
      <c r="O50" s="17">
        <v>0</v>
      </c>
      <c r="P50" s="16">
        <v>78820000</v>
      </c>
      <c r="Q50" s="17">
        <v>6.58</v>
      </c>
      <c r="R50" s="17">
        <v>9.65</v>
      </c>
      <c r="S50" s="16">
        <v>1118775000</v>
      </c>
    </row>
    <row r="51" spans="1:19" ht="21.95" customHeight="1" thickBot="1">
      <c r="A51" s="69" t="s">
        <v>81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1"/>
    </row>
    <row r="52" spans="1:19" ht="61.5" customHeight="1" thickBot="1">
      <c r="A52" s="69" t="s">
        <v>82</v>
      </c>
      <c r="B52" s="70"/>
      <c r="C52" s="71"/>
      <c r="D52" s="7">
        <v>87000000</v>
      </c>
      <c r="E52" s="8">
        <v>0</v>
      </c>
      <c r="F52" s="7">
        <v>87000000</v>
      </c>
      <c r="G52" s="9">
        <v>87000000</v>
      </c>
      <c r="H52" s="10">
        <v>0</v>
      </c>
      <c r="I52" s="10">
        <v>0</v>
      </c>
      <c r="J52" s="10">
        <v>0</v>
      </c>
      <c r="K52" s="9">
        <v>87000000</v>
      </c>
      <c r="L52" s="9">
        <v>13796500</v>
      </c>
      <c r="M52" s="10">
        <v>0</v>
      </c>
      <c r="N52" s="10">
        <v>0</v>
      </c>
      <c r="O52" s="10">
        <v>0</v>
      </c>
      <c r="P52" s="9">
        <v>13796500</v>
      </c>
      <c r="Q52" s="10">
        <v>15.86</v>
      </c>
      <c r="R52" s="10">
        <v>17.25</v>
      </c>
      <c r="S52" s="9">
        <v>73203500</v>
      </c>
    </row>
    <row r="53" spans="1:19" ht="79.5" thickBot="1">
      <c r="A53" s="11" t="s">
        <v>25</v>
      </c>
      <c r="B53" s="12" t="s">
        <v>83</v>
      </c>
      <c r="C53" s="19" t="s">
        <v>62</v>
      </c>
      <c r="D53" s="14">
        <v>87000000</v>
      </c>
      <c r="E53" s="15">
        <v>0</v>
      </c>
      <c r="F53" s="14">
        <v>87000000</v>
      </c>
      <c r="G53" s="16">
        <v>87000000</v>
      </c>
      <c r="H53" s="17">
        <v>0</v>
      </c>
      <c r="I53" s="17">
        <v>0</v>
      </c>
      <c r="J53" s="17">
        <v>0</v>
      </c>
      <c r="K53" s="16">
        <v>87000000</v>
      </c>
      <c r="L53" s="20">
        <v>13796500</v>
      </c>
      <c r="M53" s="18">
        <v>0</v>
      </c>
      <c r="N53" s="17">
        <v>0</v>
      </c>
      <c r="O53" s="17">
        <v>0</v>
      </c>
      <c r="P53" s="16">
        <v>13796500</v>
      </c>
      <c r="Q53" s="17">
        <v>15.86</v>
      </c>
      <c r="R53" s="17">
        <v>17.25</v>
      </c>
      <c r="S53" s="16">
        <v>73203500</v>
      </c>
    </row>
    <row r="54" spans="1:19" ht="29.1" customHeight="1" thickBot="1">
      <c r="A54" s="69" t="s">
        <v>84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1"/>
    </row>
    <row r="55" spans="1:19" ht="52.5" customHeight="1" thickBot="1">
      <c r="A55" s="69" t="s">
        <v>85</v>
      </c>
      <c r="B55" s="70"/>
      <c r="C55" s="71"/>
      <c r="D55" s="7">
        <v>66000000</v>
      </c>
      <c r="E55" s="8">
        <v>0</v>
      </c>
      <c r="F55" s="7">
        <v>66000000</v>
      </c>
      <c r="G55" s="9">
        <v>66000000</v>
      </c>
      <c r="H55" s="10">
        <v>0</v>
      </c>
      <c r="I55" s="10">
        <v>0</v>
      </c>
      <c r="J55" s="10">
        <v>0</v>
      </c>
      <c r="K55" s="9">
        <v>66000000</v>
      </c>
      <c r="L55" s="9">
        <v>2020000</v>
      </c>
      <c r="M55" s="10">
        <v>0</v>
      </c>
      <c r="N55" s="10">
        <v>0</v>
      </c>
      <c r="O55" s="10">
        <v>0</v>
      </c>
      <c r="P55" s="9">
        <v>2020000</v>
      </c>
      <c r="Q55" s="10">
        <v>3.06</v>
      </c>
      <c r="R55" s="10">
        <v>4.75</v>
      </c>
      <c r="S55" s="9">
        <v>63980000</v>
      </c>
    </row>
    <row r="56" spans="1:19" ht="97.5" customHeight="1" thickBot="1">
      <c r="A56" s="11" t="s">
        <v>25</v>
      </c>
      <c r="B56" s="12" t="s">
        <v>86</v>
      </c>
      <c r="C56" s="19" t="s">
        <v>87</v>
      </c>
      <c r="D56" s="14">
        <v>66000000</v>
      </c>
      <c r="E56" s="15">
        <v>0</v>
      </c>
      <c r="F56" s="14">
        <v>66000000</v>
      </c>
      <c r="G56" s="16">
        <v>66000000</v>
      </c>
      <c r="H56" s="17">
        <v>0</v>
      </c>
      <c r="I56" s="17">
        <v>0</v>
      </c>
      <c r="J56" s="17">
        <v>0</v>
      </c>
      <c r="K56" s="16">
        <v>66000000</v>
      </c>
      <c r="L56" s="20">
        <v>2020000</v>
      </c>
      <c r="M56" s="18">
        <v>0</v>
      </c>
      <c r="N56" s="17">
        <v>0</v>
      </c>
      <c r="O56" s="17">
        <v>0</v>
      </c>
      <c r="P56" s="16">
        <v>2020000</v>
      </c>
      <c r="Q56" s="17">
        <v>3.06</v>
      </c>
      <c r="R56" s="17">
        <v>4.75</v>
      </c>
      <c r="S56" s="16">
        <v>63980000</v>
      </c>
    </row>
    <row r="57" spans="1:19" ht="27" customHeight="1" thickBot="1">
      <c r="A57" s="72" t="s">
        <v>88</v>
      </c>
      <c r="B57" s="73"/>
      <c r="C57" s="74"/>
      <c r="D57" s="21">
        <v>21010966750</v>
      </c>
      <c r="E57" s="22">
        <v>0</v>
      </c>
      <c r="F57" s="21">
        <v>21010966750</v>
      </c>
      <c r="G57" s="23">
        <v>21001720750</v>
      </c>
      <c r="H57" s="23">
        <v>9246000</v>
      </c>
      <c r="I57" s="24">
        <v>0</v>
      </c>
      <c r="J57" s="24">
        <v>0</v>
      </c>
      <c r="K57" s="23">
        <v>21010966750</v>
      </c>
      <c r="L57" s="23">
        <v>3730554039</v>
      </c>
      <c r="M57" s="24">
        <v>0</v>
      </c>
      <c r="N57" s="24">
        <v>0</v>
      </c>
      <c r="O57" s="24">
        <v>0</v>
      </c>
      <c r="P57" s="23">
        <v>3730554039</v>
      </c>
      <c r="Q57" s="24">
        <v>17.760000000000002</v>
      </c>
      <c r="R57" s="24">
        <v>20.329999999999998</v>
      </c>
      <c r="S57" s="21">
        <v>17280412711</v>
      </c>
    </row>
    <row r="58" spans="1:19" ht="30.6" customHeight="1" thickBo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</row>
    <row r="59" spans="1:19" ht="33.6" customHeight="1" thickBot="1">
      <c r="A59" s="25"/>
      <c r="B59" s="26" t="s">
        <v>89</v>
      </c>
      <c r="C59" s="27" t="s">
        <v>90</v>
      </c>
      <c r="D59" s="27" t="s">
        <v>91</v>
      </c>
      <c r="E59" s="27" t="s">
        <v>92</v>
      </c>
      <c r="F59" s="25"/>
      <c r="G59" s="25"/>
      <c r="H59" s="25"/>
      <c r="I59" s="25"/>
      <c r="J59" s="25"/>
      <c r="K59" s="25"/>
      <c r="L59" s="28" t="e">
        <v>#REF!</v>
      </c>
      <c r="M59" s="28" t="e">
        <v>#REF!</v>
      </c>
      <c r="N59" s="25"/>
      <c r="O59" s="25"/>
      <c r="P59" s="25"/>
      <c r="Q59" s="25"/>
      <c r="R59" s="25"/>
      <c r="S59" s="25"/>
    </row>
    <row r="60" spans="1:19" ht="28.5" customHeight="1" thickBot="1">
      <c r="A60" s="25"/>
      <c r="B60" s="29" t="s">
        <v>93</v>
      </c>
      <c r="C60" s="30">
        <v>21001720750</v>
      </c>
      <c r="D60" s="30">
        <v>3730554039</v>
      </c>
      <c r="E60" s="31">
        <v>17.760000000000002</v>
      </c>
      <c r="F60" s="25"/>
      <c r="G60" s="25"/>
      <c r="H60" s="25"/>
      <c r="I60" s="25"/>
      <c r="J60" s="25"/>
      <c r="K60" s="25"/>
      <c r="L60" s="25"/>
      <c r="M60" s="25"/>
      <c r="N60" s="32">
        <v>3730554039</v>
      </c>
      <c r="O60" s="25"/>
      <c r="P60" s="32">
        <v>3730554039</v>
      </c>
      <c r="Q60" s="25"/>
      <c r="R60" s="25"/>
      <c r="S60" s="25"/>
    </row>
    <row r="61" spans="1:19" ht="29.1" customHeight="1" thickBot="1">
      <c r="A61" s="25"/>
      <c r="B61" s="29" t="s">
        <v>94</v>
      </c>
      <c r="C61" s="30">
        <v>9246000</v>
      </c>
      <c r="D61" s="31">
        <v>0</v>
      </c>
      <c r="E61" s="31">
        <v>0</v>
      </c>
      <c r="F61" s="25"/>
      <c r="G61" s="25"/>
      <c r="H61" s="25"/>
      <c r="I61" s="25"/>
      <c r="J61" s="25"/>
      <c r="K61" s="25"/>
      <c r="L61" s="25"/>
      <c r="M61" s="25"/>
      <c r="N61" s="32">
        <v>3730554039</v>
      </c>
      <c r="O61" s="25"/>
      <c r="P61" s="25"/>
      <c r="Q61" s="25"/>
      <c r="R61" s="25"/>
      <c r="S61" s="25"/>
    </row>
    <row r="62" spans="1:19" ht="25.5" customHeight="1" thickBot="1">
      <c r="A62" s="25"/>
      <c r="B62" s="29" t="s">
        <v>95</v>
      </c>
      <c r="C62" s="31">
        <v>0</v>
      </c>
      <c r="D62" s="31"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ht="28.5" customHeight="1" thickBot="1">
      <c r="A63" s="25"/>
      <c r="B63" s="29" t="s">
        <v>96</v>
      </c>
      <c r="C63" s="33">
        <v>0</v>
      </c>
      <c r="D63" s="33">
        <v>0</v>
      </c>
      <c r="E63" s="1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</row>
    <row r="64" spans="1:19" ht="26.1" customHeight="1" thickBot="1">
      <c r="A64" s="25"/>
      <c r="B64" s="34" t="s">
        <v>97</v>
      </c>
      <c r="C64" s="35">
        <v>21010966750</v>
      </c>
      <c r="D64" s="35">
        <v>3730554039</v>
      </c>
      <c r="E64" s="36">
        <v>17.760000000000002</v>
      </c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</row>
    <row r="65" spans="1:19" ht="15.75" thickBo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</row>
    <row r="66" spans="1:19" ht="15.75" thickBot="1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</row>
    <row r="67" spans="1:19" ht="15.75" thickBo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</row>
    <row r="68" spans="1:19" ht="15.75" thickBot="1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</row>
    <row r="69" spans="1:19" ht="15.75" thickBot="1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</row>
    <row r="70" spans="1:19" ht="15.75" thickBot="1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</row>
    <row r="71" spans="1:19" ht="15.75" thickBot="1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</row>
    <row r="72" spans="1:19" ht="15.75" thickBot="1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</row>
    <row r="73" spans="1:19" ht="15.75" thickBot="1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</row>
    <row r="74" spans="1:19" ht="15.75" thickBot="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</row>
  </sheetData>
  <mergeCells count="39"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  <mergeCell ref="A26:S26"/>
    <mergeCell ref="L6:O6"/>
    <mergeCell ref="P6:P7"/>
    <mergeCell ref="Q6:Q7"/>
    <mergeCell ref="R6:R7"/>
    <mergeCell ref="S6:S7"/>
    <mergeCell ref="A9:S9"/>
    <mergeCell ref="A10:C10"/>
    <mergeCell ref="A12:C12"/>
    <mergeCell ref="A15:C15"/>
    <mergeCell ref="A20:C20"/>
    <mergeCell ref="A22:C22"/>
    <mergeCell ref="A47:C47"/>
    <mergeCell ref="A27:C27"/>
    <mergeCell ref="A29:C29"/>
    <mergeCell ref="A31:S31"/>
    <mergeCell ref="A32:C32"/>
    <mergeCell ref="A34:S34"/>
    <mergeCell ref="A35:C35"/>
    <mergeCell ref="A37:C37"/>
    <mergeCell ref="A41:C41"/>
    <mergeCell ref="A43:S43"/>
    <mergeCell ref="A44:C44"/>
    <mergeCell ref="A46:S46"/>
    <mergeCell ref="A51:S51"/>
    <mergeCell ref="A52:C52"/>
    <mergeCell ref="A54:S54"/>
    <mergeCell ref="A55:C55"/>
    <mergeCell ref="A57:C57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S67"/>
  <sheetViews>
    <sheetView topLeftCell="A50" workbookViewId="0">
      <selection activeCell="D67" sqref="D67"/>
    </sheetView>
  </sheetViews>
  <sheetFormatPr defaultRowHeight="15"/>
  <cols>
    <col min="1" max="1" width="5.42578125" customWidth="1"/>
    <col min="2" max="2" width="34.85546875" customWidth="1"/>
    <col min="3" max="3" width="18.140625" customWidth="1"/>
    <col min="4" max="4" width="15.42578125" bestFit="1" customWidth="1"/>
    <col min="5" max="5" width="13.28515625" customWidth="1"/>
    <col min="6" max="6" width="14.7109375" customWidth="1"/>
    <col min="7" max="7" width="14.5703125" customWidth="1"/>
    <col min="8" max="9" width="12.140625" customWidth="1"/>
    <col min="10" max="10" width="10.85546875" customWidth="1"/>
    <col min="11" max="11" width="14.85546875" customWidth="1"/>
    <col min="12" max="12" width="14.140625" customWidth="1"/>
    <col min="13" max="13" width="11.5703125" customWidth="1"/>
    <col min="14" max="14" width="12.42578125" customWidth="1"/>
    <col min="15" max="15" width="10.5703125" customWidth="1"/>
    <col min="16" max="16" width="14" customWidth="1"/>
    <col min="17" max="17" width="10.85546875" customWidth="1"/>
    <col min="18" max="18" width="10.140625" customWidth="1"/>
    <col min="19" max="19" width="14.28515625" customWidth="1"/>
  </cols>
  <sheetData>
    <row r="1" spans="1:19" ht="19.5" thickBot="1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</row>
    <row r="2" spans="1:19" ht="19.5" thickBot="1">
      <c r="A2" s="80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19" ht="19.5" thickBot="1">
      <c r="A3" s="80" t="s">
        <v>124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19" ht="45.95" customHeight="1" thickBot="1">
      <c r="A4" s="83" t="s">
        <v>2</v>
      </c>
      <c r="B4" s="84"/>
      <c r="C4" s="84"/>
      <c r="D4" s="8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8" thickBot="1">
      <c r="A5" s="78" t="s">
        <v>3</v>
      </c>
      <c r="B5" s="78" t="s">
        <v>4</v>
      </c>
      <c r="C5" s="78" t="s">
        <v>5</v>
      </c>
      <c r="D5" s="86" t="s">
        <v>6</v>
      </c>
      <c r="E5" s="87"/>
      <c r="F5" s="88"/>
      <c r="G5" s="75" t="s">
        <v>7</v>
      </c>
      <c r="H5" s="76"/>
      <c r="I5" s="76"/>
      <c r="J5" s="77"/>
      <c r="K5" s="78" t="s">
        <v>8</v>
      </c>
      <c r="L5" s="75" t="s">
        <v>9</v>
      </c>
      <c r="M5" s="76"/>
      <c r="N5" s="76"/>
      <c r="O5" s="77"/>
      <c r="P5" s="78" t="s">
        <v>10</v>
      </c>
      <c r="Q5" s="78" t="s">
        <v>11</v>
      </c>
      <c r="R5" s="78" t="s">
        <v>12</v>
      </c>
      <c r="S5" s="78" t="s">
        <v>13</v>
      </c>
    </row>
    <row r="6" spans="1:19" ht="52.5" thickBot="1">
      <c r="A6" s="79"/>
      <c r="B6" s="79"/>
      <c r="C6" s="79"/>
      <c r="D6" s="2" t="s">
        <v>14</v>
      </c>
      <c r="E6" s="2" t="s">
        <v>15</v>
      </c>
      <c r="F6" s="2" t="s">
        <v>16</v>
      </c>
      <c r="G6" s="3" t="s">
        <v>17</v>
      </c>
      <c r="H6" s="3" t="s">
        <v>18</v>
      </c>
      <c r="I6" s="3" t="s">
        <v>19</v>
      </c>
      <c r="J6" s="3" t="s">
        <v>20</v>
      </c>
      <c r="K6" s="79"/>
      <c r="L6" s="3" t="s">
        <v>17</v>
      </c>
      <c r="M6" s="3" t="s">
        <v>18</v>
      </c>
      <c r="N6" s="3" t="s">
        <v>19</v>
      </c>
      <c r="O6" s="3" t="s">
        <v>20</v>
      </c>
      <c r="P6" s="79"/>
      <c r="Q6" s="79"/>
      <c r="R6" s="79"/>
      <c r="S6" s="79"/>
    </row>
    <row r="7" spans="1:19" ht="15.75" thickBot="1">
      <c r="A7" s="4">
        <v>1</v>
      </c>
      <c r="B7" s="5">
        <v>2</v>
      </c>
      <c r="C7" s="5">
        <v>3</v>
      </c>
      <c r="D7" s="6"/>
      <c r="E7" s="6"/>
      <c r="F7" s="6"/>
      <c r="G7" s="5">
        <v>4</v>
      </c>
      <c r="H7" s="5">
        <v>5</v>
      </c>
      <c r="I7" s="5">
        <v>6</v>
      </c>
      <c r="J7" s="5">
        <v>7</v>
      </c>
      <c r="K7" s="5">
        <v>8</v>
      </c>
      <c r="L7" s="5">
        <v>9</v>
      </c>
      <c r="M7" s="5">
        <v>10</v>
      </c>
      <c r="N7" s="5">
        <v>11</v>
      </c>
      <c r="O7" s="5">
        <v>12</v>
      </c>
      <c r="P7" s="5">
        <v>13</v>
      </c>
      <c r="Q7" s="5">
        <v>14</v>
      </c>
      <c r="R7" s="5">
        <v>15</v>
      </c>
      <c r="S7" s="5">
        <v>16</v>
      </c>
    </row>
    <row r="8" spans="1:19" ht="16.5" thickBot="1">
      <c r="A8" s="69" t="s">
        <v>21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1"/>
    </row>
    <row r="9" spans="1:19" ht="46.5" customHeight="1" thickBot="1">
      <c r="A9" s="69" t="s">
        <v>22</v>
      </c>
      <c r="B9" s="70"/>
      <c r="C9" s="71"/>
      <c r="D9" s="7">
        <v>308503941</v>
      </c>
      <c r="E9" s="8">
        <v>0</v>
      </c>
      <c r="F9" s="7">
        <v>308503941</v>
      </c>
      <c r="G9" s="9">
        <v>308503941</v>
      </c>
      <c r="H9" s="10">
        <v>0</v>
      </c>
      <c r="I9" s="10">
        <v>0</v>
      </c>
      <c r="J9" s="10">
        <v>0</v>
      </c>
      <c r="K9" s="9">
        <v>308503941</v>
      </c>
      <c r="L9" s="9">
        <v>37500300</v>
      </c>
      <c r="M9" s="10">
        <v>0</v>
      </c>
      <c r="N9" s="10">
        <v>0</v>
      </c>
      <c r="O9" s="10">
        <v>0</v>
      </c>
      <c r="P9" s="9">
        <v>37500300</v>
      </c>
      <c r="Q9" s="10">
        <v>12.16</v>
      </c>
      <c r="R9" s="10">
        <v>14.85</v>
      </c>
      <c r="S9" s="9">
        <v>271003641</v>
      </c>
    </row>
    <row r="10" spans="1:19" ht="44.1" customHeight="1" thickBot="1">
      <c r="A10" s="11">
        <v>1</v>
      </c>
      <c r="B10" s="12" t="s">
        <v>23</v>
      </c>
      <c r="C10" s="19" t="s">
        <v>109</v>
      </c>
      <c r="D10" s="14">
        <v>308503941</v>
      </c>
      <c r="E10" s="15">
        <v>0</v>
      </c>
      <c r="F10" s="14">
        <v>308503941</v>
      </c>
      <c r="G10" s="16">
        <v>308503941</v>
      </c>
      <c r="H10" s="17">
        <v>0</v>
      </c>
      <c r="I10" s="17">
        <v>0</v>
      </c>
      <c r="J10" s="17">
        <v>0</v>
      </c>
      <c r="K10" s="16">
        <v>308503941</v>
      </c>
      <c r="L10" s="20">
        <v>37500300</v>
      </c>
      <c r="M10" s="18">
        <v>0</v>
      </c>
      <c r="N10" s="17">
        <v>0</v>
      </c>
      <c r="O10" s="17">
        <v>0</v>
      </c>
      <c r="P10" s="16">
        <v>37500300</v>
      </c>
      <c r="Q10" s="17">
        <v>12.16</v>
      </c>
      <c r="R10" s="17">
        <v>14.85</v>
      </c>
      <c r="S10" s="16">
        <v>271003641</v>
      </c>
    </row>
    <row r="11" spans="1:19" ht="30.95" customHeight="1" thickBot="1">
      <c r="A11" s="69" t="s">
        <v>24</v>
      </c>
      <c r="B11" s="70"/>
      <c r="C11" s="71"/>
      <c r="D11" s="7">
        <v>13424051049</v>
      </c>
      <c r="E11" s="8">
        <v>0</v>
      </c>
      <c r="F11" s="7">
        <v>13424051049</v>
      </c>
      <c r="G11" s="9">
        <v>13424051049</v>
      </c>
      <c r="H11" s="10">
        <v>0</v>
      </c>
      <c r="I11" s="10">
        <v>0</v>
      </c>
      <c r="J11" s="10">
        <v>0</v>
      </c>
      <c r="K11" s="9">
        <v>13424051049</v>
      </c>
      <c r="L11" s="9">
        <v>4090474014</v>
      </c>
      <c r="M11" s="10">
        <v>0</v>
      </c>
      <c r="N11" s="10">
        <v>0</v>
      </c>
      <c r="O11" s="10">
        <v>0</v>
      </c>
      <c r="P11" s="9">
        <v>4090474014</v>
      </c>
      <c r="Q11" s="10">
        <v>30.47</v>
      </c>
      <c r="R11" s="10">
        <v>33.25</v>
      </c>
      <c r="S11" s="9">
        <v>9333577035</v>
      </c>
    </row>
    <row r="12" spans="1:19" ht="47.45" customHeight="1" thickBot="1">
      <c r="A12" s="11" t="s">
        <v>25</v>
      </c>
      <c r="B12" s="12" t="s">
        <v>26</v>
      </c>
      <c r="C12" s="19" t="s">
        <v>27</v>
      </c>
      <c r="D12" s="14">
        <v>13179971049</v>
      </c>
      <c r="E12" s="15">
        <v>0</v>
      </c>
      <c r="F12" s="14">
        <v>13179971049</v>
      </c>
      <c r="G12" s="16">
        <v>13179971049</v>
      </c>
      <c r="H12" s="17">
        <v>0</v>
      </c>
      <c r="I12" s="17">
        <v>0</v>
      </c>
      <c r="J12" s="17">
        <v>0</v>
      </c>
      <c r="K12" s="16">
        <v>13179971049</v>
      </c>
      <c r="L12" s="20">
        <v>4051514014</v>
      </c>
      <c r="M12" s="18">
        <v>0</v>
      </c>
      <c r="N12" s="17">
        <v>0</v>
      </c>
      <c r="O12" s="17">
        <v>0</v>
      </c>
      <c r="P12" s="16">
        <v>4051514014</v>
      </c>
      <c r="Q12" s="17">
        <v>30.74</v>
      </c>
      <c r="R12" s="17">
        <v>33.549999999999997</v>
      </c>
      <c r="S12" s="16">
        <v>9128457035</v>
      </c>
    </row>
    <row r="13" spans="1:19" ht="43.5" customHeight="1" thickBot="1">
      <c r="A13" s="11" t="s">
        <v>28</v>
      </c>
      <c r="B13" s="12" t="s">
        <v>29</v>
      </c>
      <c r="C13" s="19" t="s">
        <v>27</v>
      </c>
      <c r="D13" s="14">
        <v>244080000</v>
      </c>
      <c r="E13" s="15">
        <v>0</v>
      </c>
      <c r="F13" s="14">
        <v>244080000</v>
      </c>
      <c r="G13" s="16">
        <v>244080000</v>
      </c>
      <c r="H13" s="17">
        <v>0</v>
      </c>
      <c r="I13" s="17">
        <v>0</v>
      </c>
      <c r="J13" s="17">
        <v>0</v>
      </c>
      <c r="K13" s="16">
        <v>244080000</v>
      </c>
      <c r="L13" s="20">
        <v>38960000</v>
      </c>
      <c r="M13" s="18">
        <v>0</v>
      </c>
      <c r="N13" s="17">
        <v>0</v>
      </c>
      <c r="O13" s="17">
        <v>0</v>
      </c>
      <c r="P13" s="16">
        <v>38960000</v>
      </c>
      <c r="Q13" s="17">
        <v>15.96</v>
      </c>
      <c r="R13" s="17">
        <v>17.100000000000001</v>
      </c>
      <c r="S13" s="16">
        <v>205120000</v>
      </c>
    </row>
    <row r="14" spans="1:19" ht="30.95" customHeight="1" thickBot="1">
      <c r="A14" s="69" t="s">
        <v>30</v>
      </c>
      <c r="B14" s="70"/>
      <c r="C14" s="71"/>
      <c r="D14" s="7">
        <v>462358142</v>
      </c>
      <c r="E14" s="8">
        <v>0</v>
      </c>
      <c r="F14" s="7">
        <v>462358142</v>
      </c>
      <c r="G14" s="9">
        <v>462358142</v>
      </c>
      <c r="H14" s="10">
        <v>0</v>
      </c>
      <c r="I14" s="10">
        <v>0</v>
      </c>
      <c r="J14" s="10">
        <v>0</v>
      </c>
      <c r="K14" s="9">
        <v>462358142</v>
      </c>
      <c r="L14" s="9">
        <v>35503500</v>
      </c>
      <c r="M14" s="10">
        <v>0</v>
      </c>
      <c r="N14" s="10">
        <v>0</v>
      </c>
      <c r="O14" s="10">
        <v>0</v>
      </c>
      <c r="P14" s="9">
        <v>35503500</v>
      </c>
      <c r="Q14" s="10">
        <v>7.68</v>
      </c>
      <c r="R14" s="10">
        <v>10.07</v>
      </c>
      <c r="S14" s="9">
        <v>426854642</v>
      </c>
    </row>
    <row r="15" spans="1:19" ht="44.45" customHeight="1" thickBot="1">
      <c r="A15" s="11" t="s">
        <v>25</v>
      </c>
      <c r="B15" s="12" t="s">
        <v>31</v>
      </c>
      <c r="C15" s="19" t="s">
        <v>32</v>
      </c>
      <c r="D15" s="14">
        <v>41273742</v>
      </c>
      <c r="E15" s="15">
        <v>0</v>
      </c>
      <c r="F15" s="14">
        <v>41273742</v>
      </c>
      <c r="G15" s="16">
        <v>41273742</v>
      </c>
      <c r="H15" s="17">
        <v>0</v>
      </c>
      <c r="I15" s="17">
        <v>0</v>
      </c>
      <c r="J15" s="17">
        <v>0</v>
      </c>
      <c r="K15" s="16">
        <v>41273742</v>
      </c>
      <c r="L15" s="18">
        <v>0</v>
      </c>
      <c r="M15" s="18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6">
        <v>41273742</v>
      </c>
    </row>
    <row r="16" spans="1:19" ht="43.5" customHeight="1" thickBot="1">
      <c r="A16" s="11" t="s">
        <v>28</v>
      </c>
      <c r="B16" s="12" t="s">
        <v>33</v>
      </c>
      <c r="C16" s="19" t="s">
        <v>32</v>
      </c>
      <c r="D16" s="14">
        <v>62635000</v>
      </c>
      <c r="E16" s="15">
        <v>0</v>
      </c>
      <c r="F16" s="14">
        <v>62635000</v>
      </c>
      <c r="G16" s="16">
        <v>62635000</v>
      </c>
      <c r="H16" s="17">
        <v>0</v>
      </c>
      <c r="I16" s="17">
        <v>0</v>
      </c>
      <c r="J16" s="17">
        <v>0</v>
      </c>
      <c r="K16" s="16">
        <v>62635000</v>
      </c>
      <c r="L16" s="18">
        <v>0</v>
      </c>
      <c r="M16" s="18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6">
        <v>62635000</v>
      </c>
    </row>
    <row r="17" spans="1:19" ht="45.95" customHeight="1" thickBot="1">
      <c r="A17" s="11" t="s">
        <v>34</v>
      </c>
      <c r="B17" s="12" t="s">
        <v>35</v>
      </c>
      <c r="C17" s="19" t="s">
        <v>32</v>
      </c>
      <c r="D17" s="14">
        <v>7229400</v>
      </c>
      <c r="E17" s="15">
        <v>0</v>
      </c>
      <c r="F17" s="14">
        <v>7229400</v>
      </c>
      <c r="G17" s="16">
        <v>7229400</v>
      </c>
      <c r="H17" s="17">
        <v>0</v>
      </c>
      <c r="I17" s="17">
        <v>0</v>
      </c>
      <c r="J17" s="17">
        <v>0</v>
      </c>
      <c r="K17" s="16">
        <v>7229400</v>
      </c>
      <c r="L17" s="18">
        <v>0</v>
      </c>
      <c r="M17" s="18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6">
        <v>7229400</v>
      </c>
    </row>
    <row r="18" spans="1:19" ht="47.45" customHeight="1" thickBot="1">
      <c r="A18" s="11" t="s">
        <v>36</v>
      </c>
      <c r="B18" s="12" t="s">
        <v>37</v>
      </c>
      <c r="C18" s="19" t="s">
        <v>32</v>
      </c>
      <c r="D18" s="14">
        <v>351220000</v>
      </c>
      <c r="E18" s="15">
        <v>0</v>
      </c>
      <c r="F18" s="14">
        <v>351220000</v>
      </c>
      <c r="G18" s="16">
        <v>351220000</v>
      </c>
      <c r="H18" s="17">
        <v>0</v>
      </c>
      <c r="I18" s="17">
        <v>0</v>
      </c>
      <c r="J18" s="17">
        <v>0</v>
      </c>
      <c r="K18" s="16">
        <v>351220000</v>
      </c>
      <c r="L18" s="20">
        <v>35503500</v>
      </c>
      <c r="M18" s="18">
        <v>0</v>
      </c>
      <c r="N18" s="17">
        <v>0</v>
      </c>
      <c r="O18" s="17">
        <v>0</v>
      </c>
      <c r="P18" s="16">
        <v>35503500</v>
      </c>
      <c r="Q18" s="17">
        <v>10.11</v>
      </c>
      <c r="R18" s="17">
        <v>13.25</v>
      </c>
      <c r="S18" s="16">
        <v>315716500</v>
      </c>
    </row>
    <row r="19" spans="1:19" ht="30" customHeight="1" thickBot="1">
      <c r="A19" s="69" t="s">
        <v>38</v>
      </c>
      <c r="B19" s="70"/>
      <c r="C19" s="71"/>
      <c r="D19" s="7">
        <v>467882477</v>
      </c>
      <c r="E19" s="8">
        <v>0</v>
      </c>
      <c r="F19" s="7">
        <v>467882477</v>
      </c>
      <c r="G19" s="9">
        <v>467882477</v>
      </c>
      <c r="H19" s="10">
        <v>0</v>
      </c>
      <c r="I19" s="10">
        <v>0</v>
      </c>
      <c r="J19" s="10">
        <v>0</v>
      </c>
      <c r="K19" s="9">
        <v>467882477</v>
      </c>
      <c r="L19" s="9">
        <v>72697532</v>
      </c>
      <c r="M19" s="10">
        <v>0</v>
      </c>
      <c r="N19" s="10">
        <v>0</v>
      </c>
      <c r="O19" s="10">
        <v>0</v>
      </c>
      <c r="P19" s="9">
        <v>72697532</v>
      </c>
      <c r="Q19" s="10">
        <v>15.54</v>
      </c>
      <c r="R19" s="10">
        <v>17.149999999999999</v>
      </c>
      <c r="S19" s="9">
        <v>395184945</v>
      </c>
    </row>
    <row r="20" spans="1:19" ht="40.5" customHeight="1" thickBot="1">
      <c r="A20" s="11" t="s">
        <v>25</v>
      </c>
      <c r="B20" s="12" t="s">
        <v>39</v>
      </c>
      <c r="C20" s="19" t="s">
        <v>40</v>
      </c>
      <c r="D20" s="14">
        <v>467882477</v>
      </c>
      <c r="E20" s="15">
        <v>0</v>
      </c>
      <c r="F20" s="14">
        <v>467882477</v>
      </c>
      <c r="G20" s="16">
        <v>467882477</v>
      </c>
      <c r="H20" s="17">
        <v>0</v>
      </c>
      <c r="I20" s="17">
        <v>0</v>
      </c>
      <c r="J20" s="17">
        <v>0</v>
      </c>
      <c r="K20" s="16">
        <v>467882477</v>
      </c>
      <c r="L20" s="20">
        <v>72697532</v>
      </c>
      <c r="M20" s="18">
        <v>0</v>
      </c>
      <c r="N20" s="17">
        <v>0</v>
      </c>
      <c r="O20" s="17">
        <v>0</v>
      </c>
      <c r="P20" s="16">
        <v>72697532</v>
      </c>
      <c r="Q20" s="17">
        <v>15.54</v>
      </c>
      <c r="R20" s="17">
        <v>17.149999999999999</v>
      </c>
      <c r="S20" s="16">
        <v>395184945</v>
      </c>
    </row>
    <row r="21" spans="1:19" ht="38.450000000000003" customHeight="1" thickBot="1">
      <c r="A21" s="69" t="s">
        <v>41</v>
      </c>
      <c r="B21" s="70"/>
      <c r="C21" s="71"/>
      <c r="D21" s="7">
        <v>287156918</v>
      </c>
      <c r="E21" s="8">
        <v>0</v>
      </c>
      <c r="F21" s="7">
        <v>287156918</v>
      </c>
      <c r="G21" s="9">
        <v>287156918</v>
      </c>
      <c r="H21" s="10">
        <v>0</v>
      </c>
      <c r="I21" s="10">
        <v>0</v>
      </c>
      <c r="J21" s="10">
        <v>0</v>
      </c>
      <c r="K21" s="9">
        <v>287156918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9">
        <v>287156918</v>
      </c>
    </row>
    <row r="22" spans="1:19" ht="69" customHeight="1" thickBot="1">
      <c r="A22" s="11" t="s">
        <v>25</v>
      </c>
      <c r="B22" s="12" t="s">
        <v>42</v>
      </c>
      <c r="C22" s="19" t="s">
        <v>27</v>
      </c>
      <c r="D22" s="14">
        <v>205100000</v>
      </c>
      <c r="E22" s="15">
        <v>0</v>
      </c>
      <c r="F22" s="14">
        <v>205100000</v>
      </c>
      <c r="G22" s="16">
        <v>205100000</v>
      </c>
      <c r="H22" s="17">
        <v>0</v>
      </c>
      <c r="I22" s="17">
        <v>0</v>
      </c>
      <c r="J22" s="17">
        <v>0</v>
      </c>
      <c r="K22" s="16">
        <v>205100000</v>
      </c>
      <c r="L22" s="18">
        <v>0</v>
      </c>
      <c r="M22" s="18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6">
        <v>205100000</v>
      </c>
    </row>
    <row r="23" spans="1:19" ht="63.75" thickBot="1">
      <c r="A23" s="11" t="s">
        <v>28</v>
      </c>
      <c r="B23" s="37" t="s">
        <v>43</v>
      </c>
      <c r="C23" s="19" t="s">
        <v>27</v>
      </c>
      <c r="D23" s="14">
        <v>17700000</v>
      </c>
      <c r="E23" s="15">
        <v>0</v>
      </c>
      <c r="F23" s="14">
        <v>17700000</v>
      </c>
      <c r="G23" s="16">
        <v>17700000</v>
      </c>
      <c r="H23" s="17">
        <v>0</v>
      </c>
      <c r="I23" s="17">
        <v>0</v>
      </c>
      <c r="J23" s="17">
        <v>0</v>
      </c>
      <c r="K23" s="16">
        <v>17700000</v>
      </c>
      <c r="L23" s="18">
        <v>0</v>
      </c>
      <c r="M23" s="18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6">
        <v>17700000</v>
      </c>
    </row>
    <row r="24" spans="1:19" ht="39.950000000000003" customHeight="1" thickBot="1">
      <c r="A24" s="11" t="s">
        <v>34</v>
      </c>
      <c r="B24" s="12" t="s">
        <v>44</v>
      </c>
      <c r="C24" s="19" t="s">
        <v>27</v>
      </c>
      <c r="D24" s="14">
        <v>64356918</v>
      </c>
      <c r="E24" s="15">
        <v>0</v>
      </c>
      <c r="F24" s="14">
        <v>64356918</v>
      </c>
      <c r="G24" s="16">
        <v>64356918</v>
      </c>
      <c r="H24" s="17">
        <v>0</v>
      </c>
      <c r="I24" s="17">
        <v>0</v>
      </c>
      <c r="J24" s="17">
        <v>0</v>
      </c>
      <c r="K24" s="16">
        <v>64356918</v>
      </c>
      <c r="L24" s="18">
        <v>0</v>
      </c>
      <c r="M24" s="18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6">
        <v>64356918</v>
      </c>
    </row>
    <row r="25" spans="1:19" ht="16.5" thickBot="1">
      <c r="A25" s="69" t="s">
        <v>45</v>
      </c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1"/>
    </row>
    <row r="26" spans="1:19" ht="69.95" customHeight="1" thickBot="1">
      <c r="A26" s="69" t="s">
        <v>46</v>
      </c>
      <c r="B26" s="70"/>
      <c r="C26" s="71"/>
      <c r="D26" s="7">
        <v>2550000000</v>
      </c>
      <c r="E26" s="8">
        <v>0</v>
      </c>
      <c r="F26" s="7">
        <v>2550000000</v>
      </c>
      <c r="G26" s="9">
        <v>2550000000</v>
      </c>
      <c r="H26" s="10">
        <v>0</v>
      </c>
      <c r="I26" s="10">
        <v>0</v>
      </c>
      <c r="J26" s="10">
        <v>0</v>
      </c>
      <c r="K26" s="9">
        <v>2550000000</v>
      </c>
      <c r="L26" s="9">
        <v>1566130300</v>
      </c>
      <c r="M26" s="10">
        <v>0</v>
      </c>
      <c r="N26" s="10">
        <v>0</v>
      </c>
      <c r="O26" s="10">
        <v>0</v>
      </c>
      <c r="P26" s="9">
        <v>1566130300</v>
      </c>
      <c r="Q26" s="10">
        <v>61.42</v>
      </c>
      <c r="R26" s="10">
        <v>64.22</v>
      </c>
      <c r="S26" s="9">
        <v>983869700</v>
      </c>
    </row>
    <row r="27" spans="1:19" ht="79.5" thickBot="1">
      <c r="A27" s="11" t="s">
        <v>25</v>
      </c>
      <c r="B27" s="37" t="s">
        <v>47</v>
      </c>
      <c r="C27" s="19" t="s">
        <v>48</v>
      </c>
      <c r="D27" s="14">
        <v>2550000000</v>
      </c>
      <c r="E27" s="15">
        <v>0</v>
      </c>
      <c r="F27" s="14">
        <v>2550000000</v>
      </c>
      <c r="G27" s="16">
        <v>2550000000</v>
      </c>
      <c r="H27" s="17">
        <v>0</v>
      </c>
      <c r="I27" s="17">
        <v>0</v>
      </c>
      <c r="J27" s="17">
        <v>0</v>
      </c>
      <c r="K27" s="16">
        <v>2550000000</v>
      </c>
      <c r="L27" s="20">
        <v>1566130300</v>
      </c>
      <c r="M27" s="18">
        <v>0</v>
      </c>
      <c r="N27" s="17">
        <v>0</v>
      </c>
      <c r="O27" s="17">
        <v>0</v>
      </c>
      <c r="P27" s="16">
        <v>1566130300</v>
      </c>
      <c r="Q27" s="17">
        <v>61.42</v>
      </c>
      <c r="R27" s="17">
        <v>64.22</v>
      </c>
      <c r="S27" s="16">
        <v>983869700</v>
      </c>
    </row>
    <row r="28" spans="1:19" ht="57.95" customHeight="1" thickBot="1">
      <c r="A28" s="69" t="s">
        <v>49</v>
      </c>
      <c r="B28" s="70"/>
      <c r="C28" s="71"/>
      <c r="D28" s="7">
        <v>72120000</v>
      </c>
      <c r="E28" s="8">
        <v>0</v>
      </c>
      <c r="F28" s="7">
        <v>72120000</v>
      </c>
      <c r="G28" s="9">
        <v>72120000</v>
      </c>
      <c r="H28" s="10">
        <v>0</v>
      </c>
      <c r="I28" s="10">
        <v>0</v>
      </c>
      <c r="J28" s="10">
        <v>0</v>
      </c>
      <c r="K28" s="9">
        <v>72120000</v>
      </c>
      <c r="L28" s="9">
        <v>2020000</v>
      </c>
      <c r="M28" s="10">
        <v>0</v>
      </c>
      <c r="N28" s="10">
        <v>0</v>
      </c>
      <c r="O28" s="10">
        <v>0</v>
      </c>
      <c r="P28" s="9">
        <v>2020000</v>
      </c>
      <c r="Q28" s="10">
        <v>2.8</v>
      </c>
      <c r="R28" s="10">
        <v>3.85</v>
      </c>
      <c r="S28" s="9">
        <v>70100000</v>
      </c>
    </row>
    <row r="29" spans="1:19" ht="46.5" customHeight="1" thickBot="1">
      <c r="A29" s="11" t="s">
        <v>25</v>
      </c>
      <c r="B29" s="12" t="s">
        <v>50</v>
      </c>
      <c r="C29" s="19" t="s">
        <v>51</v>
      </c>
      <c r="D29" s="14">
        <v>72120000</v>
      </c>
      <c r="E29" s="15">
        <v>0</v>
      </c>
      <c r="F29" s="14">
        <v>72120000</v>
      </c>
      <c r="G29" s="16">
        <v>72120000</v>
      </c>
      <c r="H29" s="17">
        <v>0</v>
      </c>
      <c r="I29" s="17">
        <v>0</v>
      </c>
      <c r="J29" s="17">
        <v>0</v>
      </c>
      <c r="K29" s="16">
        <v>72120000</v>
      </c>
      <c r="L29" s="20">
        <v>2020000</v>
      </c>
      <c r="M29" s="18">
        <v>0</v>
      </c>
      <c r="N29" s="17">
        <v>0</v>
      </c>
      <c r="O29" s="17">
        <v>0</v>
      </c>
      <c r="P29" s="16">
        <v>2020000</v>
      </c>
      <c r="Q29" s="17">
        <v>2.8</v>
      </c>
      <c r="R29" s="17">
        <v>3.85</v>
      </c>
      <c r="S29" s="16">
        <v>70100000</v>
      </c>
    </row>
    <row r="30" spans="1:19" ht="26.45" customHeight="1" thickBot="1">
      <c r="A30" s="69" t="s">
        <v>52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19" ht="72.599999999999994" customHeight="1" thickBot="1">
      <c r="A31" s="69" t="s">
        <v>53</v>
      </c>
      <c r="B31" s="70"/>
      <c r="C31" s="71"/>
      <c r="D31" s="7">
        <v>169520000</v>
      </c>
      <c r="E31" s="8">
        <v>0</v>
      </c>
      <c r="F31" s="7">
        <v>169520000</v>
      </c>
      <c r="G31" s="9">
        <v>169520000</v>
      </c>
      <c r="H31" s="10">
        <v>0</v>
      </c>
      <c r="I31" s="10">
        <v>0</v>
      </c>
      <c r="J31" s="10">
        <v>0</v>
      </c>
      <c r="K31" s="9">
        <v>169520000</v>
      </c>
      <c r="L31" s="9">
        <v>5420000</v>
      </c>
      <c r="M31" s="10">
        <v>0</v>
      </c>
      <c r="N31" s="10">
        <v>0</v>
      </c>
      <c r="O31" s="10">
        <v>0</v>
      </c>
      <c r="P31" s="9">
        <v>5420000</v>
      </c>
      <c r="Q31" s="10">
        <v>3.2</v>
      </c>
      <c r="R31" s="10">
        <v>4.95</v>
      </c>
      <c r="S31" s="9">
        <v>164100000</v>
      </c>
    </row>
    <row r="32" spans="1:19" ht="42.6" customHeight="1" thickBot="1">
      <c r="A32" s="11" t="s">
        <v>25</v>
      </c>
      <c r="B32" s="12" t="s">
        <v>54</v>
      </c>
      <c r="C32" s="19" t="s">
        <v>132</v>
      </c>
      <c r="D32" s="14">
        <v>169520000</v>
      </c>
      <c r="E32" s="15">
        <v>0</v>
      </c>
      <c r="F32" s="14">
        <v>169520000</v>
      </c>
      <c r="G32" s="16">
        <v>169520000</v>
      </c>
      <c r="H32" s="17">
        <v>0</v>
      </c>
      <c r="I32" s="17">
        <v>0</v>
      </c>
      <c r="J32" s="17">
        <v>0</v>
      </c>
      <c r="K32" s="16">
        <v>169520000</v>
      </c>
      <c r="L32" s="20">
        <v>5420000</v>
      </c>
      <c r="M32" s="18">
        <v>0</v>
      </c>
      <c r="N32" s="17">
        <v>0</v>
      </c>
      <c r="O32" s="17">
        <v>0</v>
      </c>
      <c r="P32" s="16">
        <v>5420000</v>
      </c>
      <c r="Q32" s="17">
        <v>3.2</v>
      </c>
      <c r="R32" s="17">
        <v>0</v>
      </c>
      <c r="S32" s="16">
        <v>164100000</v>
      </c>
    </row>
    <row r="33" spans="1:19" ht="32.450000000000003" customHeight="1" thickBot="1">
      <c r="A33" s="69" t="s">
        <v>56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39.6" customHeight="1" thickBot="1">
      <c r="A34" s="69" t="s">
        <v>57</v>
      </c>
      <c r="B34" s="70"/>
      <c r="C34" s="71"/>
      <c r="D34" s="7">
        <v>232520000</v>
      </c>
      <c r="E34" s="8">
        <v>0</v>
      </c>
      <c r="F34" s="7">
        <v>232520000</v>
      </c>
      <c r="G34" s="9">
        <v>232520000</v>
      </c>
      <c r="H34" s="10">
        <v>0</v>
      </c>
      <c r="I34" s="10">
        <v>0</v>
      </c>
      <c r="J34" s="10">
        <v>0</v>
      </c>
      <c r="K34" s="9">
        <v>232520000</v>
      </c>
      <c r="L34" s="9">
        <v>5420000</v>
      </c>
      <c r="M34" s="10">
        <v>0</v>
      </c>
      <c r="N34" s="10">
        <v>0</v>
      </c>
      <c r="O34" s="10">
        <v>0</v>
      </c>
      <c r="P34" s="9">
        <v>5420000</v>
      </c>
      <c r="Q34" s="10">
        <v>2.33</v>
      </c>
      <c r="R34" s="10">
        <v>4.6500000000000004</v>
      </c>
      <c r="S34" s="9">
        <v>227100000</v>
      </c>
    </row>
    <row r="35" spans="1:19" ht="59.45" customHeight="1" thickBot="1">
      <c r="A35" s="11" t="s">
        <v>25</v>
      </c>
      <c r="B35" s="12" t="s">
        <v>58</v>
      </c>
      <c r="C35" s="19" t="s">
        <v>59</v>
      </c>
      <c r="D35" s="14">
        <v>232520000</v>
      </c>
      <c r="E35" s="15">
        <v>0</v>
      </c>
      <c r="F35" s="14">
        <v>232520000</v>
      </c>
      <c r="G35" s="16">
        <v>232520000</v>
      </c>
      <c r="H35" s="17">
        <v>0</v>
      </c>
      <c r="I35" s="17">
        <v>0</v>
      </c>
      <c r="J35" s="17">
        <v>0</v>
      </c>
      <c r="K35" s="16">
        <v>232520000</v>
      </c>
      <c r="L35" s="20">
        <v>5420000</v>
      </c>
      <c r="M35" s="18">
        <v>0</v>
      </c>
      <c r="N35" s="17">
        <v>0</v>
      </c>
      <c r="O35" s="17">
        <v>0</v>
      </c>
      <c r="P35" s="16">
        <v>5420000</v>
      </c>
      <c r="Q35" s="17">
        <v>2.33</v>
      </c>
      <c r="R35" s="17">
        <v>4.6500000000000004</v>
      </c>
      <c r="S35" s="16">
        <v>227100000</v>
      </c>
    </row>
    <row r="36" spans="1:19" ht="36.950000000000003" customHeight="1" thickBot="1">
      <c r="A36" s="69" t="s">
        <v>60</v>
      </c>
      <c r="B36" s="70"/>
      <c r="C36" s="71"/>
      <c r="D36" s="7">
        <v>1046959223</v>
      </c>
      <c r="E36" s="8">
        <v>0</v>
      </c>
      <c r="F36" s="7">
        <v>1046959223</v>
      </c>
      <c r="G36" s="9">
        <v>1037713223</v>
      </c>
      <c r="H36" s="9">
        <v>9246000</v>
      </c>
      <c r="I36" s="10">
        <v>0</v>
      </c>
      <c r="J36" s="10">
        <v>0</v>
      </c>
      <c r="K36" s="9">
        <v>1046959223</v>
      </c>
      <c r="L36" s="9">
        <v>187249917</v>
      </c>
      <c r="M36" s="10">
        <v>0</v>
      </c>
      <c r="N36" s="10">
        <v>0</v>
      </c>
      <c r="O36" s="10">
        <v>0</v>
      </c>
      <c r="P36" s="9">
        <v>187249917</v>
      </c>
      <c r="Q36" s="10">
        <v>17.89</v>
      </c>
      <c r="R36" s="10">
        <v>20.100000000000001</v>
      </c>
      <c r="S36" s="9">
        <v>859709306</v>
      </c>
    </row>
    <row r="37" spans="1:19" ht="30.95" customHeight="1" thickBot="1">
      <c r="A37" s="11" t="s">
        <v>25</v>
      </c>
      <c r="B37" s="12" t="s">
        <v>61</v>
      </c>
      <c r="C37" s="19" t="s">
        <v>125</v>
      </c>
      <c r="D37" s="14">
        <v>366574612</v>
      </c>
      <c r="E37" s="15">
        <v>0</v>
      </c>
      <c r="F37" s="14">
        <v>366574612</v>
      </c>
      <c r="G37" s="16">
        <v>366574612</v>
      </c>
      <c r="H37" s="17">
        <v>0</v>
      </c>
      <c r="I37" s="17">
        <v>0</v>
      </c>
      <c r="J37" s="17">
        <v>0</v>
      </c>
      <c r="K37" s="16">
        <v>366574612</v>
      </c>
      <c r="L37" s="20">
        <v>123069917</v>
      </c>
      <c r="M37" s="18">
        <v>0</v>
      </c>
      <c r="N37" s="17">
        <v>0</v>
      </c>
      <c r="O37" s="17">
        <v>0</v>
      </c>
      <c r="P37" s="16">
        <v>123069917</v>
      </c>
      <c r="Q37" s="17">
        <v>33.57</v>
      </c>
      <c r="R37" s="17">
        <v>35.75</v>
      </c>
      <c r="S37" s="16">
        <v>243504695</v>
      </c>
    </row>
    <row r="38" spans="1:19" ht="40.5" customHeight="1" thickBot="1">
      <c r="A38" s="11" t="s">
        <v>28</v>
      </c>
      <c r="B38" s="12" t="s">
        <v>63</v>
      </c>
      <c r="C38" s="19" t="s">
        <v>64</v>
      </c>
      <c r="D38" s="14">
        <v>670063679</v>
      </c>
      <c r="E38" s="15">
        <v>0</v>
      </c>
      <c r="F38" s="14">
        <v>670063679</v>
      </c>
      <c r="G38" s="16">
        <v>660817679</v>
      </c>
      <c r="H38" s="16">
        <v>9246000</v>
      </c>
      <c r="I38" s="17">
        <v>0</v>
      </c>
      <c r="J38" s="17">
        <v>0</v>
      </c>
      <c r="K38" s="16">
        <v>670063679</v>
      </c>
      <c r="L38" s="20">
        <v>64180000</v>
      </c>
      <c r="M38" s="18">
        <v>0</v>
      </c>
      <c r="N38" s="17">
        <v>0</v>
      </c>
      <c r="O38" s="17">
        <v>0</v>
      </c>
      <c r="P38" s="16">
        <v>64180000</v>
      </c>
      <c r="Q38" s="17">
        <v>9.58</v>
      </c>
      <c r="R38" s="17">
        <v>11.85</v>
      </c>
      <c r="S38" s="16">
        <v>605883679</v>
      </c>
    </row>
    <row r="39" spans="1:19" ht="48" customHeight="1" thickBot="1">
      <c r="A39" s="11" t="s">
        <v>34</v>
      </c>
      <c r="B39" s="12" t="s">
        <v>65</v>
      </c>
      <c r="C39" s="19" t="s">
        <v>64</v>
      </c>
      <c r="D39" s="14">
        <v>10320932</v>
      </c>
      <c r="E39" s="15">
        <v>0</v>
      </c>
      <c r="F39" s="14">
        <v>10320932</v>
      </c>
      <c r="G39" s="16">
        <v>10320932</v>
      </c>
      <c r="H39" s="17">
        <v>0</v>
      </c>
      <c r="I39" s="17">
        <v>0</v>
      </c>
      <c r="J39" s="17">
        <v>0</v>
      </c>
      <c r="K39" s="16">
        <v>10320932</v>
      </c>
      <c r="L39" s="18">
        <v>0</v>
      </c>
      <c r="M39" s="18">
        <v>0</v>
      </c>
      <c r="N39" s="17">
        <v>0</v>
      </c>
      <c r="O39" s="17">
        <v>0</v>
      </c>
      <c r="P39" s="13"/>
      <c r="Q39" s="17">
        <v>0</v>
      </c>
      <c r="R39" s="17">
        <v>0</v>
      </c>
      <c r="S39" s="16">
        <v>10320932</v>
      </c>
    </row>
    <row r="40" spans="1:19" ht="42" customHeight="1" thickBot="1">
      <c r="A40" s="69" t="s">
        <v>66</v>
      </c>
      <c r="B40" s="70"/>
      <c r="C40" s="71"/>
      <c r="D40" s="7">
        <v>110120000</v>
      </c>
      <c r="E40" s="8">
        <v>0</v>
      </c>
      <c r="F40" s="7">
        <v>110120000</v>
      </c>
      <c r="G40" s="9">
        <v>110120000</v>
      </c>
      <c r="H40" s="10">
        <v>0</v>
      </c>
      <c r="I40" s="10">
        <v>0</v>
      </c>
      <c r="J40" s="10">
        <v>0</v>
      </c>
      <c r="K40" s="9">
        <v>110120000</v>
      </c>
      <c r="L40" s="9">
        <v>5020000</v>
      </c>
      <c r="M40" s="10">
        <v>0</v>
      </c>
      <c r="N40" s="10">
        <v>0</v>
      </c>
      <c r="O40" s="10">
        <v>0</v>
      </c>
      <c r="P40" s="9">
        <v>5020000</v>
      </c>
      <c r="Q40" s="17">
        <v>4.5599999999999996</v>
      </c>
      <c r="R40" s="10">
        <v>6.95</v>
      </c>
      <c r="S40" s="9">
        <v>105100000</v>
      </c>
    </row>
    <row r="41" spans="1:19" ht="95.25" thickBot="1">
      <c r="A41" s="11" t="s">
        <v>25</v>
      </c>
      <c r="B41" s="37" t="s">
        <v>67</v>
      </c>
      <c r="C41" s="19" t="s">
        <v>126</v>
      </c>
      <c r="D41" s="14">
        <v>110120000</v>
      </c>
      <c r="E41" s="15">
        <v>0</v>
      </c>
      <c r="F41" s="14">
        <v>110120000</v>
      </c>
      <c r="G41" s="16">
        <v>110120000</v>
      </c>
      <c r="H41" s="17">
        <v>0</v>
      </c>
      <c r="I41" s="17">
        <v>0</v>
      </c>
      <c r="J41" s="17">
        <v>0</v>
      </c>
      <c r="K41" s="16">
        <v>110120000</v>
      </c>
      <c r="L41" s="20">
        <v>5020000</v>
      </c>
      <c r="M41" s="18">
        <v>0</v>
      </c>
      <c r="N41" s="17">
        <v>0</v>
      </c>
      <c r="O41" s="17">
        <v>0</v>
      </c>
      <c r="P41" s="16">
        <v>5020000</v>
      </c>
      <c r="Q41" s="17">
        <v>4.5599999999999996</v>
      </c>
      <c r="R41" s="17">
        <v>6.95</v>
      </c>
      <c r="S41" s="16">
        <v>105100000</v>
      </c>
    </row>
    <row r="42" spans="1:19" ht="24.6" customHeight="1" thickBot="1">
      <c r="A42" s="69" t="s">
        <v>69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</row>
    <row r="43" spans="1:19" ht="30.95" customHeight="1" thickBot="1">
      <c r="A43" s="69" t="s">
        <v>70</v>
      </c>
      <c r="B43" s="70"/>
      <c r="C43" s="71"/>
      <c r="D43" s="7">
        <v>141550000</v>
      </c>
      <c r="E43" s="8">
        <v>0</v>
      </c>
      <c r="F43" s="7">
        <v>141550000</v>
      </c>
      <c r="G43" s="9">
        <v>141550000</v>
      </c>
      <c r="H43" s="10">
        <v>0</v>
      </c>
      <c r="I43" s="10">
        <v>0</v>
      </c>
      <c r="J43" s="10">
        <v>0</v>
      </c>
      <c r="K43" s="9">
        <v>141550000</v>
      </c>
      <c r="L43" s="9">
        <v>61198500</v>
      </c>
      <c r="M43" s="10">
        <v>0</v>
      </c>
      <c r="N43" s="10">
        <v>0</v>
      </c>
      <c r="O43" s="10">
        <v>0</v>
      </c>
      <c r="P43" s="9">
        <v>61198500</v>
      </c>
      <c r="Q43" s="10">
        <v>43.23</v>
      </c>
      <c r="R43" s="10">
        <v>45.65</v>
      </c>
      <c r="S43" s="9">
        <v>80351500</v>
      </c>
    </row>
    <row r="44" spans="1:19" ht="37.5" customHeight="1" thickBot="1">
      <c r="A44" s="11" t="s">
        <v>25</v>
      </c>
      <c r="B44" s="12" t="s">
        <v>71</v>
      </c>
      <c r="C44" s="19" t="s">
        <v>72</v>
      </c>
      <c r="D44" s="14">
        <v>141550000</v>
      </c>
      <c r="E44" s="15">
        <v>0</v>
      </c>
      <c r="F44" s="14">
        <v>141550000</v>
      </c>
      <c r="G44" s="16">
        <v>141550000</v>
      </c>
      <c r="H44" s="17">
        <v>0</v>
      </c>
      <c r="I44" s="17">
        <v>0</v>
      </c>
      <c r="J44" s="17">
        <v>0</v>
      </c>
      <c r="K44" s="16">
        <v>141550000</v>
      </c>
      <c r="L44" s="20">
        <v>61198500</v>
      </c>
      <c r="M44" s="18">
        <v>0</v>
      </c>
      <c r="N44" s="17">
        <v>0</v>
      </c>
      <c r="O44" s="17">
        <v>0</v>
      </c>
      <c r="P44" s="9">
        <v>61198500</v>
      </c>
      <c r="Q44" s="17">
        <v>43.23</v>
      </c>
      <c r="R44" s="17">
        <v>45.65</v>
      </c>
      <c r="S44" s="16">
        <v>80351500</v>
      </c>
    </row>
    <row r="45" spans="1:19" ht="31.5" customHeight="1" thickBot="1">
      <c r="A45" s="69" t="s">
        <v>73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1"/>
    </row>
    <row r="46" spans="1:19" ht="39.950000000000003" customHeight="1" thickBot="1">
      <c r="A46" s="69" t="s">
        <v>74</v>
      </c>
      <c r="B46" s="70"/>
      <c r="C46" s="71"/>
      <c r="D46" s="7">
        <v>1585225000</v>
      </c>
      <c r="E46" s="8">
        <v>0</v>
      </c>
      <c r="F46" s="7">
        <v>1585225000</v>
      </c>
      <c r="G46" s="9">
        <v>1585225000</v>
      </c>
      <c r="H46" s="10">
        <v>0</v>
      </c>
      <c r="I46" s="10">
        <v>0</v>
      </c>
      <c r="J46" s="10">
        <v>0</v>
      </c>
      <c r="K46" s="9">
        <v>1585225000</v>
      </c>
      <c r="L46" s="9">
        <v>404813475</v>
      </c>
      <c r="M46" s="10">
        <v>0</v>
      </c>
      <c r="N46" s="10">
        <v>0</v>
      </c>
      <c r="O46" s="10">
        <v>0</v>
      </c>
      <c r="P46" s="9">
        <v>404813475</v>
      </c>
      <c r="Q46" s="10">
        <v>25.54</v>
      </c>
      <c r="R46" s="10">
        <v>27</v>
      </c>
      <c r="S46" s="9">
        <v>1180411525</v>
      </c>
    </row>
    <row r="47" spans="1:19" ht="54.6" customHeight="1" thickBot="1">
      <c r="A47" s="11" t="s">
        <v>25</v>
      </c>
      <c r="B47" s="12" t="s">
        <v>75</v>
      </c>
      <c r="C47" s="19" t="s">
        <v>76</v>
      </c>
      <c r="D47" s="14">
        <v>162520000</v>
      </c>
      <c r="E47" s="15">
        <v>0</v>
      </c>
      <c r="F47" s="14">
        <v>162520000</v>
      </c>
      <c r="G47" s="16">
        <v>162520000</v>
      </c>
      <c r="H47" s="17">
        <v>0</v>
      </c>
      <c r="I47" s="17">
        <v>0</v>
      </c>
      <c r="J47" s="17">
        <v>0</v>
      </c>
      <c r="K47" s="16">
        <v>162520000</v>
      </c>
      <c r="L47" s="20">
        <v>5420000</v>
      </c>
      <c r="M47" s="18">
        <v>0</v>
      </c>
      <c r="N47" s="17">
        <v>0</v>
      </c>
      <c r="O47" s="17">
        <v>0</v>
      </c>
      <c r="P47" s="16">
        <v>5420000</v>
      </c>
      <c r="Q47" s="17">
        <v>3.33</v>
      </c>
      <c r="R47" s="17">
        <v>0</v>
      </c>
      <c r="S47" s="16">
        <v>157100000</v>
      </c>
    </row>
    <row r="48" spans="1:19" ht="60.95" customHeight="1" thickBot="1">
      <c r="A48" s="11" t="s">
        <v>28</v>
      </c>
      <c r="B48" s="12" t="s">
        <v>77</v>
      </c>
      <c r="C48" s="19" t="s">
        <v>78</v>
      </c>
      <c r="D48" s="14">
        <v>225110000</v>
      </c>
      <c r="E48" s="15">
        <v>0</v>
      </c>
      <c r="F48" s="14">
        <v>225110000</v>
      </c>
      <c r="G48" s="16">
        <v>225110000</v>
      </c>
      <c r="H48" s="17">
        <v>0</v>
      </c>
      <c r="I48" s="17">
        <v>0</v>
      </c>
      <c r="J48" s="17">
        <v>0</v>
      </c>
      <c r="K48" s="16">
        <v>225110000</v>
      </c>
      <c r="L48" s="20">
        <v>2420000</v>
      </c>
      <c r="M48" s="18">
        <v>0</v>
      </c>
      <c r="N48" s="17">
        <v>0</v>
      </c>
      <c r="O48" s="17">
        <v>0</v>
      </c>
      <c r="P48" s="16">
        <v>2420000</v>
      </c>
      <c r="Q48" s="17">
        <v>1.08</v>
      </c>
      <c r="R48" s="17">
        <v>3.1</v>
      </c>
      <c r="S48" s="16">
        <v>222690000</v>
      </c>
    </row>
    <row r="49" spans="1:19" ht="53.1" customHeight="1" thickBot="1">
      <c r="A49" s="11" t="s">
        <v>34</v>
      </c>
      <c r="B49" s="37" t="s">
        <v>79</v>
      </c>
      <c r="C49" s="19" t="s">
        <v>80</v>
      </c>
      <c r="D49" s="14">
        <v>1197595000</v>
      </c>
      <c r="E49" s="15">
        <v>0</v>
      </c>
      <c r="F49" s="14">
        <v>1197595000</v>
      </c>
      <c r="G49" s="16">
        <v>1197595000</v>
      </c>
      <c r="H49" s="17">
        <v>0</v>
      </c>
      <c r="I49" s="17">
        <v>0</v>
      </c>
      <c r="J49" s="17">
        <v>0</v>
      </c>
      <c r="K49" s="16">
        <v>1197595000</v>
      </c>
      <c r="L49" s="20">
        <v>396973475</v>
      </c>
      <c r="M49" s="18">
        <v>0</v>
      </c>
      <c r="N49" s="17">
        <v>0</v>
      </c>
      <c r="O49" s="17">
        <v>0</v>
      </c>
      <c r="P49" s="16">
        <v>396973475</v>
      </c>
      <c r="Q49" s="17">
        <v>33.15</v>
      </c>
      <c r="R49" s="17">
        <v>35.15</v>
      </c>
      <c r="S49" s="16">
        <v>800621525</v>
      </c>
    </row>
    <row r="50" spans="1:19" ht="25.5" customHeight="1" thickBot="1">
      <c r="A50" s="69" t="s">
        <v>81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1"/>
    </row>
    <row r="51" spans="1:19" ht="58.5" customHeight="1" thickBot="1">
      <c r="A51" s="69" t="s">
        <v>82</v>
      </c>
      <c r="B51" s="70"/>
      <c r="C51" s="71"/>
      <c r="D51" s="7">
        <v>87000000</v>
      </c>
      <c r="E51" s="8">
        <v>0</v>
      </c>
      <c r="F51" s="7">
        <v>87000000</v>
      </c>
      <c r="G51" s="9">
        <v>87000000</v>
      </c>
      <c r="H51" s="10">
        <v>0</v>
      </c>
      <c r="I51" s="10">
        <v>0</v>
      </c>
      <c r="J51" s="10">
        <v>0</v>
      </c>
      <c r="K51" s="9">
        <v>87000000</v>
      </c>
      <c r="L51" s="9">
        <v>13796500</v>
      </c>
      <c r="M51" s="10">
        <v>0</v>
      </c>
      <c r="N51" s="10">
        <v>0</v>
      </c>
      <c r="O51" s="10">
        <v>0</v>
      </c>
      <c r="P51" s="9">
        <v>13796500</v>
      </c>
      <c r="Q51" s="10">
        <v>15.86</v>
      </c>
      <c r="R51" s="10">
        <v>17.25</v>
      </c>
      <c r="S51" s="9">
        <v>73203500</v>
      </c>
    </row>
    <row r="52" spans="1:19" ht="72" customHeight="1" thickBot="1">
      <c r="A52" s="11" t="s">
        <v>25</v>
      </c>
      <c r="B52" s="37" t="s">
        <v>83</v>
      </c>
      <c r="C52" s="19" t="s">
        <v>62</v>
      </c>
      <c r="D52" s="14">
        <v>87000000</v>
      </c>
      <c r="E52" s="15">
        <v>0</v>
      </c>
      <c r="F52" s="14">
        <v>87000000</v>
      </c>
      <c r="G52" s="16">
        <v>87000000</v>
      </c>
      <c r="H52" s="17">
        <v>0</v>
      </c>
      <c r="I52" s="17">
        <v>0</v>
      </c>
      <c r="J52" s="17">
        <v>0</v>
      </c>
      <c r="K52" s="16">
        <v>87000000</v>
      </c>
      <c r="L52" s="20">
        <v>13796500</v>
      </c>
      <c r="M52" s="18">
        <v>0</v>
      </c>
      <c r="N52" s="17">
        <v>0</v>
      </c>
      <c r="O52" s="17">
        <v>0</v>
      </c>
      <c r="P52" s="16">
        <v>13796500</v>
      </c>
      <c r="Q52" s="17">
        <v>15.86</v>
      </c>
      <c r="R52" s="17">
        <v>17.25</v>
      </c>
      <c r="S52" s="16">
        <v>73203500</v>
      </c>
    </row>
    <row r="53" spans="1:19" ht="27.6" customHeight="1" thickBot="1">
      <c r="A53" s="69" t="s">
        <v>84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1"/>
    </row>
    <row r="54" spans="1:19" ht="56.1" customHeight="1" thickBot="1">
      <c r="A54" s="69" t="s">
        <v>85</v>
      </c>
      <c r="B54" s="70"/>
      <c r="C54" s="71"/>
      <c r="D54" s="7">
        <v>66000000</v>
      </c>
      <c r="E54" s="8">
        <v>0</v>
      </c>
      <c r="F54" s="7">
        <v>66000000</v>
      </c>
      <c r="G54" s="9">
        <v>66000000</v>
      </c>
      <c r="H54" s="10">
        <v>0</v>
      </c>
      <c r="I54" s="10">
        <v>0</v>
      </c>
      <c r="J54" s="10">
        <v>0</v>
      </c>
      <c r="K54" s="9">
        <v>66000000</v>
      </c>
      <c r="L54" s="9">
        <v>2020000</v>
      </c>
      <c r="M54" s="10">
        <v>0</v>
      </c>
      <c r="N54" s="10">
        <v>0</v>
      </c>
      <c r="O54" s="10">
        <v>0</v>
      </c>
      <c r="P54" s="9">
        <v>2020000</v>
      </c>
      <c r="Q54" s="10">
        <v>3.06</v>
      </c>
      <c r="R54" s="10">
        <v>4.75</v>
      </c>
      <c r="S54" s="9">
        <v>63980000</v>
      </c>
    </row>
    <row r="55" spans="1:19" ht="95.25" thickBot="1">
      <c r="A55" s="11" t="s">
        <v>25</v>
      </c>
      <c r="B55" s="37" t="s">
        <v>86</v>
      </c>
      <c r="C55" s="19" t="s">
        <v>87</v>
      </c>
      <c r="D55" s="14">
        <v>66000000</v>
      </c>
      <c r="E55" s="15">
        <v>0</v>
      </c>
      <c r="F55" s="14">
        <v>66000000</v>
      </c>
      <c r="G55" s="16">
        <v>66000000</v>
      </c>
      <c r="H55" s="17">
        <v>0</v>
      </c>
      <c r="I55" s="17">
        <v>0</v>
      </c>
      <c r="J55" s="17">
        <v>0</v>
      </c>
      <c r="K55" s="16">
        <v>66000000</v>
      </c>
      <c r="L55" s="20">
        <v>2020000</v>
      </c>
      <c r="M55" s="18">
        <v>0</v>
      </c>
      <c r="N55" s="17">
        <v>0</v>
      </c>
      <c r="O55" s="17">
        <v>0</v>
      </c>
      <c r="P55" s="16">
        <v>2020000</v>
      </c>
      <c r="Q55" s="17">
        <v>3.06</v>
      </c>
      <c r="R55" s="17">
        <v>4.75</v>
      </c>
      <c r="S55" s="16">
        <v>63980000</v>
      </c>
    </row>
    <row r="56" spans="1:19" ht="38.1" customHeight="1" thickBot="1">
      <c r="A56" s="72" t="s">
        <v>88</v>
      </c>
      <c r="B56" s="73"/>
      <c r="C56" s="74"/>
      <c r="D56" s="21">
        <v>21010966750</v>
      </c>
      <c r="E56" s="22">
        <v>0</v>
      </c>
      <c r="F56" s="21">
        <v>21010966750</v>
      </c>
      <c r="G56" s="23">
        <v>21001720750</v>
      </c>
      <c r="H56" s="23">
        <v>9246000</v>
      </c>
      <c r="I56" s="24">
        <v>0</v>
      </c>
      <c r="J56" s="24">
        <v>0</v>
      </c>
      <c r="K56" s="23">
        <v>21010966750</v>
      </c>
      <c r="L56" s="23">
        <v>6489264038</v>
      </c>
      <c r="M56" s="24">
        <v>0</v>
      </c>
      <c r="N56" s="24">
        <v>0</v>
      </c>
      <c r="O56" s="24">
        <v>0</v>
      </c>
      <c r="P56" s="23">
        <v>6489264038</v>
      </c>
      <c r="Q56" s="24">
        <v>30.89</v>
      </c>
      <c r="R56" s="24">
        <v>33.39</v>
      </c>
      <c r="S56" s="21">
        <v>14521702712</v>
      </c>
    </row>
    <row r="57" spans="1:19" ht="15.75" thickBot="1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</row>
    <row r="58" spans="1:19" ht="30.6" customHeight="1" thickBot="1">
      <c r="A58" s="25"/>
      <c r="B58" s="26" t="s">
        <v>89</v>
      </c>
      <c r="C58" s="27" t="s">
        <v>90</v>
      </c>
      <c r="D58" s="27" t="s">
        <v>91</v>
      </c>
      <c r="E58" s="27" t="s">
        <v>92</v>
      </c>
      <c r="F58" s="25"/>
      <c r="G58" s="25"/>
      <c r="H58" s="25"/>
      <c r="I58" s="25"/>
      <c r="J58" s="25"/>
      <c r="K58" s="25"/>
      <c r="L58" s="28" t="e">
        <v>#REF!</v>
      </c>
      <c r="M58" s="28" t="e">
        <v>#REF!</v>
      </c>
      <c r="N58" s="25"/>
      <c r="O58" s="103" t="s">
        <v>128</v>
      </c>
      <c r="P58" s="104"/>
      <c r="Q58" s="105"/>
      <c r="R58" s="25"/>
      <c r="S58" s="25"/>
    </row>
    <row r="59" spans="1:19" ht="21.6" customHeight="1" thickBot="1">
      <c r="A59" s="25"/>
      <c r="B59" s="29" t="s">
        <v>93</v>
      </c>
      <c r="C59" s="30">
        <v>21001720750</v>
      </c>
      <c r="D59" s="30">
        <v>6489264038</v>
      </c>
      <c r="E59" s="31">
        <v>30.9</v>
      </c>
      <c r="F59" s="25"/>
      <c r="G59" s="25"/>
      <c r="H59" s="25"/>
      <c r="I59" s="25"/>
      <c r="J59" s="25"/>
      <c r="K59" s="25"/>
      <c r="L59" s="25"/>
      <c r="M59" s="25"/>
      <c r="N59" s="32">
        <v>6489264038</v>
      </c>
      <c r="O59" s="25"/>
      <c r="P59" s="32">
        <v>6489264038</v>
      </c>
      <c r="Q59" s="25"/>
      <c r="R59" s="25"/>
      <c r="S59" s="25"/>
    </row>
    <row r="60" spans="1:19" ht="21.6" customHeight="1" thickBot="1">
      <c r="A60" s="25"/>
      <c r="B60" s="29" t="s">
        <v>94</v>
      </c>
      <c r="C60" s="30">
        <v>9246000</v>
      </c>
      <c r="D60" s="31">
        <v>0</v>
      </c>
      <c r="E60" s="31">
        <v>0</v>
      </c>
      <c r="F60" s="25"/>
      <c r="G60" s="25"/>
      <c r="H60" s="25"/>
      <c r="I60" s="25"/>
      <c r="J60" s="25"/>
      <c r="K60" s="25"/>
      <c r="L60" s="25"/>
      <c r="M60" s="25"/>
      <c r="N60" s="32">
        <v>6489264038</v>
      </c>
      <c r="O60" s="61"/>
      <c r="P60" s="62"/>
      <c r="Q60" s="62"/>
      <c r="R60" s="63"/>
      <c r="S60" s="25"/>
    </row>
    <row r="61" spans="1:19" ht="18.95" customHeight="1" thickBot="1">
      <c r="A61" s="25"/>
      <c r="B61" s="29" t="s">
        <v>95</v>
      </c>
      <c r="C61" s="31">
        <v>0</v>
      </c>
      <c r="D61" s="31">
        <v>0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106" t="s">
        <v>131</v>
      </c>
      <c r="P61" s="107"/>
      <c r="Q61" s="108"/>
      <c r="R61" s="25"/>
      <c r="S61" s="25"/>
    </row>
    <row r="62" spans="1:19" ht="20.100000000000001" customHeight="1" thickBot="1">
      <c r="A62" s="25"/>
      <c r="B62" s="29" t="s">
        <v>96</v>
      </c>
      <c r="C62" s="33">
        <v>0</v>
      </c>
      <c r="D62" s="33">
        <v>0</v>
      </c>
      <c r="E62" s="1"/>
      <c r="F62" s="25"/>
      <c r="G62" s="25"/>
      <c r="H62" s="25"/>
      <c r="I62" s="25"/>
      <c r="J62" s="25"/>
      <c r="K62" s="25"/>
      <c r="L62" s="25"/>
      <c r="M62" s="25"/>
      <c r="N62" s="25"/>
      <c r="O62" s="100" t="s">
        <v>129</v>
      </c>
      <c r="P62" s="101"/>
      <c r="Q62" s="102"/>
      <c r="R62" s="25"/>
      <c r="S62" s="25"/>
    </row>
    <row r="63" spans="1:19" ht="17.100000000000001" customHeight="1" thickBot="1">
      <c r="A63" s="25"/>
      <c r="B63" s="34" t="s">
        <v>97</v>
      </c>
      <c r="C63" s="35">
        <v>21010966750</v>
      </c>
      <c r="D63" s="35">
        <v>6489264038</v>
      </c>
      <c r="E63" s="36">
        <v>30.89</v>
      </c>
      <c r="F63" s="25"/>
      <c r="G63" s="25"/>
      <c r="H63" s="25"/>
      <c r="I63" s="25"/>
      <c r="J63" s="25"/>
      <c r="K63" s="25"/>
      <c r="L63" s="25"/>
      <c r="M63" s="25"/>
      <c r="N63" s="25"/>
      <c r="O63" t="s">
        <v>130</v>
      </c>
      <c r="R63" s="25"/>
      <c r="S63" s="25"/>
    </row>
    <row r="64" spans="1:19" ht="14.1" customHeight="1" thickBot="1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R64" s="25"/>
      <c r="S64" s="25"/>
    </row>
    <row r="67" spans="4:4">
      <c r="D67" s="112">
        <f>SUM(D54+D51+D46+D43+D40+D36+D34+D31+D28+D27+D21+D19+D14+D11+D9)</f>
        <v>21010966750</v>
      </c>
    </row>
  </sheetData>
  <mergeCells count="42">
    <mergeCell ref="O62:Q62"/>
    <mergeCell ref="O58:Q58"/>
    <mergeCell ref="O61:Q61"/>
    <mergeCell ref="A1:S1"/>
    <mergeCell ref="A2:S2"/>
    <mergeCell ref="A3:S3"/>
    <mergeCell ref="A4:D4"/>
    <mergeCell ref="A5:A6"/>
    <mergeCell ref="B5:B6"/>
    <mergeCell ref="C5:C6"/>
    <mergeCell ref="D5:F5"/>
    <mergeCell ref="G5:J5"/>
    <mergeCell ref="K5:K6"/>
    <mergeCell ref="A25:S25"/>
    <mergeCell ref="L5:O5"/>
    <mergeCell ref="P5:P6"/>
    <mergeCell ref="Q5:Q6"/>
    <mergeCell ref="R5:R6"/>
    <mergeCell ref="S5:S6"/>
    <mergeCell ref="A8:S8"/>
    <mergeCell ref="A9:C9"/>
    <mergeCell ref="A11:C11"/>
    <mergeCell ref="A14:C14"/>
    <mergeCell ref="A19:C19"/>
    <mergeCell ref="A21:C21"/>
    <mergeCell ref="A46:C46"/>
    <mergeCell ref="A26:C26"/>
    <mergeCell ref="A28:C28"/>
    <mergeCell ref="A30:S30"/>
    <mergeCell ref="A31:C31"/>
    <mergeCell ref="A33:S33"/>
    <mergeCell ref="A34:C34"/>
    <mergeCell ref="A36:C36"/>
    <mergeCell ref="A40:C40"/>
    <mergeCell ref="A42:S42"/>
    <mergeCell ref="A43:C43"/>
    <mergeCell ref="A45:S45"/>
    <mergeCell ref="A50:S50"/>
    <mergeCell ref="A51:C51"/>
    <mergeCell ref="A53:S53"/>
    <mergeCell ref="A54:C54"/>
    <mergeCell ref="A56:C56"/>
  </mergeCells>
  <pageMargins left="0.39370078740157483" right="0.39370078740157483" top="0.74803149606299213" bottom="0.74803149606299213" header="0.31496062992125984" footer="0.31496062992125984"/>
  <pageSetup paperSize="5" scale="60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64"/>
  <sheetViews>
    <sheetView topLeftCell="C55" workbookViewId="0">
      <selection activeCell="M57" sqref="M57"/>
    </sheetView>
  </sheetViews>
  <sheetFormatPr defaultRowHeight="15"/>
  <cols>
    <col min="1" max="1" width="5.85546875" customWidth="1"/>
    <col min="2" max="2" width="39.7109375" customWidth="1"/>
    <col min="3" max="3" width="17.85546875" customWidth="1"/>
    <col min="4" max="4" width="15.140625" customWidth="1"/>
    <col min="5" max="5" width="12" customWidth="1"/>
    <col min="6" max="6" width="15.42578125" customWidth="1"/>
    <col min="7" max="7" width="15.140625" customWidth="1"/>
    <col min="8" max="8" width="12.140625" customWidth="1"/>
    <col min="9" max="9" width="12.7109375" customWidth="1"/>
    <col min="10" max="10" width="11.7109375" customWidth="1"/>
    <col min="11" max="11" width="14.5703125" customWidth="1"/>
    <col min="12" max="12" width="14.140625" customWidth="1"/>
    <col min="13" max="13" width="11.7109375" customWidth="1"/>
    <col min="14" max="14" width="12.42578125" customWidth="1"/>
    <col min="15" max="15" width="10.140625" customWidth="1"/>
    <col min="16" max="16" width="14.140625" customWidth="1"/>
    <col min="17" max="18" width="10.5703125" customWidth="1"/>
    <col min="19" max="19" width="16.140625" customWidth="1"/>
  </cols>
  <sheetData>
    <row r="1" spans="1:19" ht="19.5" thickBot="1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</row>
    <row r="2" spans="1:19" ht="19.5" thickBot="1">
      <c r="A2" s="80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19" ht="19.5" thickBot="1">
      <c r="A3" s="80" t="s">
        <v>127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19" ht="58.5" customHeight="1" thickBot="1">
      <c r="A4" s="109" t="s">
        <v>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1"/>
    </row>
    <row r="5" spans="1:19" ht="18" thickBot="1">
      <c r="A5" s="78" t="s">
        <v>3</v>
      </c>
      <c r="B5" s="78" t="s">
        <v>4</v>
      </c>
      <c r="C5" s="78" t="s">
        <v>5</v>
      </c>
      <c r="D5" s="86" t="s">
        <v>6</v>
      </c>
      <c r="E5" s="87"/>
      <c r="F5" s="88"/>
      <c r="G5" s="75" t="s">
        <v>7</v>
      </c>
      <c r="H5" s="76"/>
      <c r="I5" s="76"/>
      <c r="J5" s="77"/>
      <c r="K5" s="78" t="s">
        <v>8</v>
      </c>
      <c r="L5" s="75" t="s">
        <v>9</v>
      </c>
      <c r="M5" s="76"/>
      <c r="N5" s="76"/>
      <c r="O5" s="77"/>
      <c r="P5" s="78" t="s">
        <v>10</v>
      </c>
      <c r="Q5" s="78" t="s">
        <v>11</v>
      </c>
      <c r="R5" s="78" t="s">
        <v>12</v>
      </c>
      <c r="S5" s="78" t="s">
        <v>13</v>
      </c>
    </row>
    <row r="6" spans="1:19" ht="52.5" thickBot="1">
      <c r="A6" s="79"/>
      <c r="B6" s="79"/>
      <c r="C6" s="79"/>
      <c r="D6" s="2" t="s">
        <v>14</v>
      </c>
      <c r="E6" s="2" t="s">
        <v>15</v>
      </c>
      <c r="F6" s="2" t="s">
        <v>16</v>
      </c>
      <c r="G6" s="3" t="s">
        <v>17</v>
      </c>
      <c r="H6" s="3" t="s">
        <v>18</v>
      </c>
      <c r="I6" s="3" t="s">
        <v>19</v>
      </c>
      <c r="J6" s="3" t="s">
        <v>20</v>
      </c>
      <c r="K6" s="79"/>
      <c r="L6" s="3" t="s">
        <v>17</v>
      </c>
      <c r="M6" s="3" t="s">
        <v>18</v>
      </c>
      <c r="N6" s="3" t="s">
        <v>19</v>
      </c>
      <c r="O6" s="3" t="s">
        <v>20</v>
      </c>
      <c r="P6" s="79"/>
      <c r="Q6" s="79"/>
      <c r="R6" s="79"/>
      <c r="S6" s="79"/>
    </row>
    <row r="7" spans="1:19" ht="15.75" thickBot="1">
      <c r="A7" s="4">
        <v>1</v>
      </c>
      <c r="B7" s="5">
        <v>2</v>
      </c>
      <c r="C7" s="5">
        <v>3</v>
      </c>
      <c r="D7" s="6"/>
      <c r="E7" s="6"/>
      <c r="F7" s="6"/>
      <c r="G7" s="5">
        <v>4</v>
      </c>
      <c r="H7" s="5">
        <v>5</v>
      </c>
      <c r="I7" s="5">
        <v>6</v>
      </c>
      <c r="J7" s="5">
        <v>7</v>
      </c>
      <c r="K7" s="5">
        <v>8</v>
      </c>
      <c r="L7" s="5">
        <v>9</v>
      </c>
      <c r="M7" s="5">
        <v>10</v>
      </c>
      <c r="N7" s="5">
        <v>11</v>
      </c>
      <c r="O7" s="5">
        <v>12</v>
      </c>
      <c r="P7" s="5">
        <v>13</v>
      </c>
      <c r="Q7" s="5">
        <v>14</v>
      </c>
      <c r="R7" s="5">
        <v>15</v>
      </c>
      <c r="S7" s="5">
        <v>16</v>
      </c>
    </row>
    <row r="8" spans="1:19" ht="16.5" thickBot="1">
      <c r="A8" s="69" t="s">
        <v>21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1"/>
    </row>
    <row r="9" spans="1:19" ht="46.5" customHeight="1" thickBot="1">
      <c r="A9" s="69" t="s">
        <v>22</v>
      </c>
      <c r="B9" s="70"/>
      <c r="C9" s="71"/>
      <c r="D9" s="7">
        <v>308503941</v>
      </c>
      <c r="E9" s="8">
        <v>0</v>
      </c>
      <c r="F9" s="7">
        <v>308503941</v>
      </c>
      <c r="G9" s="9">
        <v>308503941</v>
      </c>
      <c r="H9" s="10">
        <v>0</v>
      </c>
      <c r="I9" s="10">
        <v>0</v>
      </c>
      <c r="J9" s="10">
        <v>0</v>
      </c>
      <c r="K9" s="9">
        <v>308503941</v>
      </c>
      <c r="L9" s="9">
        <v>121537241</v>
      </c>
      <c r="M9" s="10">
        <v>0</v>
      </c>
      <c r="N9" s="10">
        <v>0</v>
      </c>
      <c r="O9" s="10">
        <v>0</v>
      </c>
      <c r="P9" s="9">
        <v>121537241</v>
      </c>
      <c r="Q9" s="10">
        <v>39.4</v>
      </c>
      <c r="R9" s="10">
        <v>41.55</v>
      </c>
      <c r="S9" s="9">
        <v>186966700</v>
      </c>
    </row>
    <row r="10" spans="1:19" ht="56.1" customHeight="1" thickBot="1">
      <c r="A10" s="11">
        <v>1</v>
      </c>
      <c r="B10" s="12" t="s">
        <v>23</v>
      </c>
      <c r="C10" s="19" t="s">
        <v>109</v>
      </c>
      <c r="D10" s="14">
        <v>308503941</v>
      </c>
      <c r="E10" s="15">
        <v>0</v>
      </c>
      <c r="F10" s="14">
        <v>308503941</v>
      </c>
      <c r="G10" s="16">
        <v>308503941</v>
      </c>
      <c r="H10" s="17">
        <v>0</v>
      </c>
      <c r="I10" s="17">
        <v>0</v>
      </c>
      <c r="J10" s="17">
        <v>0</v>
      </c>
      <c r="K10" s="16">
        <v>308503941</v>
      </c>
      <c r="L10" s="20">
        <v>121537241</v>
      </c>
      <c r="M10" s="18">
        <v>0</v>
      </c>
      <c r="N10" s="17">
        <v>0</v>
      </c>
      <c r="O10" s="17">
        <v>0</v>
      </c>
      <c r="P10" s="16">
        <v>121537241</v>
      </c>
      <c r="Q10" s="17">
        <v>39.4</v>
      </c>
      <c r="R10" s="17">
        <v>41.55</v>
      </c>
      <c r="S10" s="16">
        <v>186966700</v>
      </c>
    </row>
    <row r="11" spans="1:19" ht="30.95" customHeight="1" thickBot="1">
      <c r="A11" s="69" t="s">
        <v>24</v>
      </c>
      <c r="B11" s="70"/>
      <c r="C11" s="71"/>
      <c r="D11" s="7">
        <v>13424051049</v>
      </c>
      <c r="E11" s="8">
        <v>0</v>
      </c>
      <c r="F11" s="7">
        <v>13424051049</v>
      </c>
      <c r="G11" s="9">
        <v>13424051049</v>
      </c>
      <c r="H11" s="10">
        <v>0</v>
      </c>
      <c r="I11" s="10">
        <v>0</v>
      </c>
      <c r="J11" s="10">
        <v>0</v>
      </c>
      <c r="K11" s="9">
        <v>13424051049</v>
      </c>
      <c r="L11" s="9">
        <v>5011537826</v>
      </c>
      <c r="M11" s="10">
        <v>0</v>
      </c>
      <c r="N11" s="10">
        <v>0</v>
      </c>
      <c r="O11" s="10">
        <v>0</v>
      </c>
      <c r="P11" s="9">
        <v>5011537826</v>
      </c>
      <c r="Q11" s="10">
        <v>37.33</v>
      </c>
      <c r="R11" s="10">
        <v>38.92</v>
      </c>
      <c r="S11" s="9">
        <v>8412513223</v>
      </c>
    </row>
    <row r="12" spans="1:19" ht="50.1" customHeight="1" thickBot="1">
      <c r="A12" s="11" t="s">
        <v>25</v>
      </c>
      <c r="B12" s="12" t="s">
        <v>26</v>
      </c>
      <c r="C12" s="19" t="s">
        <v>27</v>
      </c>
      <c r="D12" s="14">
        <v>13179971049</v>
      </c>
      <c r="E12" s="15">
        <v>0</v>
      </c>
      <c r="F12" s="14">
        <v>13179971049</v>
      </c>
      <c r="G12" s="16">
        <v>13179971049</v>
      </c>
      <c r="H12" s="17">
        <v>0</v>
      </c>
      <c r="I12" s="17">
        <v>0</v>
      </c>
      <c r="J12" s="17">
        <v>0</v>
      </c>
      <c r="K12" s="16">
        <v>13179971049</v>
      </c>
      <c r="L12" s="20">
        <v>4948577826</v>
      </c>
      <c r="M12" s="18">
        <v>0</v>
      </c>
      <c r="N12" s="17">
        <v>0</v>
      </c>
      <c r="O12" s="17">
        <v>0</v>
      </c>
      <c r="P12" s="16">
        <v>4948577826</v>
      </c>
      <c r="Q12" s="17">
        <v>37.549999999999997</v>
      </c>
      <c r="R12" s="17">
        <v>39.119999999999997</v>
      </c>
      <c r="S12" s="16">
        <v>8231393223</v>
      </c>
    </row>
    <row r="13" spans="1:19" ht="55.5" customHeight="1" thickBot="1">
      <c r="A13" s="11" t="s">
        <v>28</v>
      </c>
      <c r="B13" s="12" t="s">
        <v>29</v>
      </c>
      <c r="C13" s="19" t="s">
        <v>27</v>
      </c>
      <c r="D13" s="14">
        <v>244080000</v>
      </c>
      <c r="E13" s="15">
        <v>0</v>
      </c>
      <c r="F13" s="14">
        <v>244080000</v>
      </c>
      <c r="G13" s="16">
        <v>244080000</v>
      </c>
      <c r="H13" s="17">
        <v>0</v>
      </c>
      <c r="I13" s="17">
        <v>0</v>
      </c>
      <c r="J13" s="17">
        <v>0</v>
      </c>
      <c r="K13" s="16">
        <v>244080000</v>
      </c>
      <c r="L13" s="20">
        <v>62960000</v>
      </c>
      <c r="M13" s="18">
        <v>0</v>
      </c>
      <c r="N13" s="17">
        <v>0</v>
      </c>
      <c r="O13" s="17">
        <v>0</v>
      </c>
      <c r="P13" s="16">
        <v>62960000</v>
      </c>
      <c r="Q13" s="17">
        <v>25.79</v>
      </c>
      <c r="R13" s="17">
        <v>27.85</v>
      </c>
      <c r="S13" s="16">
        <v>181120000</v>
      </c>
    </row>
    <row r="14" spans="1:19" ht="30.95" customHeight="1" thickBot="1">
      <c r="A14" s="69" t="s">
        <v>30</v>
      </c>
      <c r="B14" s="70"/>
      <c r="C14" s="71"/>
      <c r="D14" s="7">
        <v>462358142</v>
      </c>
      <c r="E14" s="8">
        <v>0</v>
      </c>
      <c r="F14" s="7">
        <v>462358142</v>
      </c>
      <c r="G14" s="9">
        <v>462358142</v>
      </c>
      <c r="H14" s="10">
        <v>0</v>
      </c>
      <c r="I14" s="10">
        <v>0</v>
      </c>
      <c r="J14" s="10">
        <v>0</v>
      </c>
      <c r="K14" s="9">
        <v>462358142</v>
      </c>
      <c r="L14" s="9">
        <v>145864705</v>
      </c>
      <c r="M14" s="10">
        <v>0</v>
      </c>
      <c r="N14" s="10">
        <v>0</v>
      </c>
      <c r="O14" s="10">
        <v>0</v>
      </c>
      <c r="P14" s="9">
        <v>145864705</v>
      </c>
      <c r="Q14" s="10">
        <v>31.55</v>
      </c>
      <c r="R14" s="10">
        <v>33.090000000000003</v>
      </c>
      <c r="S14" s="9">
        <v>316493437</v>
      </c>
    </row>
    <row r="15" spans="1:19" ht="54.6" customHeight="1" thickBot="1">
      <c r="A15" s="11" t="s">
        <v>25</v>
      </c>
      <c r="B15" s="12" t="s">
        <v>31</v>
      </c>
      <c r="C15" s="19" t="s">
        <v>32</v>
      </c>
      <c r="D15" s="14">
        <v>41273742</v>
      </c>
      <c r="E15" s="15">
        <v>0</v>
      </c>
      <c r="F15" s="14">
        <v>41273742</v>
      </c>
      <c r="G15" s="16">
        <v>41273742</v>
      </c>
      <c r="H15" s="17">
        <v>0</v>
      </c>
      <c r="I15" s="17">
        <v>0</v>
      </c>
      <c r="J15" s="17">
        <v>0</v>
      </c>
      <c r="K15" s="16">
        <v>41273742</v>
      </c>
      <c r="L15" s="20">
        <v>5703900</v>
      </c>
      <c r="M15" s="18">
        <v>0</v>
      </c>
      <c r="N15" s="17">
        <v>0</v>
      </c>
      <c r="O15" s="17">
        <v>0</v>
      </c>
      <c r="P15" s="16">
        <v>5703900</v>
      </c>
      <c r="Q15" s="17">
        <v>13.82</v>
      </c>
      <c r="R15" s="17">
        <v>15.16</v>
      </c>
      <c r="S15" s="16">
        <v>35569842</v>
      </c>
    </row>
    <row r="16" spans="1:19" ht="53.1" customHeight="1" thickBot="1">
      <c r="A16" s="11" t="s">
        <v>28</v>
      </c>
      <c r="B16" s="12" t="s">
        <v>33</v>
      </c>
      <c r="C16" s="19" t="s">
        <v>32</v>
      </c>
      <c r="D16" s="14">
        <v>62635000</v>
      </c>
      <c r="E16" s="15">
        <v>0</v>
      </c>
      <c r="F16" s="14">
        <v>62635000</v>
      </c>
      <c r="G16" s="16">
        <v>62635000</v>
      </c>
      <c r="H16" s="17">
        <v>0</v>
      </c>
      <c r="I16" s="17">
        <v>0</v>
      </c>
      <c r="J16" s="17">
        <v>0</v>
      </c>
      <c r="K16" s="16">
        <v>62635000</v>
      </c>
      <c r="L16" s="20">
        <v>5350000</v>
      </c>
      <c r="M16" s="18">
        <v>0</v>
      </c>
      <c r="N16" s="17">
        <v>0</v>
      </c>
      <c r="O16" s="17">
        <v>0</v>
      </c>
      <c r="P16" s="16">
        <v>5350000</v>
      </c>
      <c r="Q16" s="17">
        <v>8.5399999999999991</v>
      </c>
      <c r="R16" s="17">
        <v>10</v>
      </c>
      <c r="S16" s="16">
        <v>57285000</v>
      </c>
    </row>
    <row r="17" spans="1:19" ht="61.5" customHeight="1" thickBot="1">
      <c r="A17" s="11" t="s">
        <v>34</v>
      </c>
      <c r="B17" s="12" t="s">
        <v>35</v>
      </c>
      <c r="C17" s="19" t="s">
        <v>32</v>
      </c>
      <c r="D17" s="14">
        <v>7229400</v>
      </c>
      <c r="E17" s="15">
        <v>0</v>
      </c>
      <c r="F17" s="14">
        <v>7229400</v>
      </c>
      <c r="G17" s="16">
        <v>7229400</v>
      </c>
      <c r="H17" s="17">
        <v>0</v>
      </c>
      <c r="I17" s="17">
        <v>0</v>
      </c>
      <c r="J17" s="17">
        <v>0</v>
      </c>
      <c r="K17" s="16">
        <v>7229400</v>
      </c>
      <c r="L17" s="18">
        <v>0</v>
      </c>
      <c r="M17" s="18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6">
        <v>7229400</v>
      </c>
    </row>
    <row r="18" spans="1:19" ht="50.45" customHeight="1" thickBot="1">
      <c r="A18" s="11" t="s">
        <v>36</v>
      </c>
      <c r="B18" s="12" t="s">
        <v>37</v>
      </c>
      <c r="C18" s="19" t="s">
        <v>32</v>
      </c>
      <c r="D18" s="14">
        <v>351220000</v>
      </c>
      <c r="E18" s="15">
        <v>0</v>
      </c>
      <c r="F18" s="14">
        <v>351220000</v>
      </c>
      <c r="G18" s="16">
        <v>351220000</v>
      </c>
      <c r="H18" s="17">
        <v>0</v>
      </c>
      <c r="I18" s="17">
        <v>0</v>
      </c>
      <c r="J18" s="17">
        <v>0</v>
      </c>
      <c r="K18" s="16">
        <v>351220000</v>
      </c>
      <c r="L18" s="20">
        <v>134810805</v>
      </c>
      <c r="M18" s="18">
        <v>0</v>
      </c>
      <c r="N18" s="17">
        <v>0</v>
      </c>
      <c r="O18" s="17">
        <v>0</v>
      </c>
      <c r="P18" s="16">
        <v>134810805</v>
      </c>
      <c r="Q18" s="17">
        <v>38.380000000000003</v>
      </c>
      <c r="R18" s="17">
        <v>40</v>
      </c>
      <c r="S18" s="16">
        <v>216409195</v>
      </c>
    </row>
    <row r="19" spans="1:19" ht="46.5" customHeight="1" thickBot="1">
      <c r="A19" s="69" t="s">
        <v>38</v>
      </c>
      <c r="B19" s="70"/>
      <c r="C19" s="71"/>
      <c r="D19" s="7">
        <v>467882477</v>
      </c>
      <c r="E19" s="8">
        <v>0</v>
      </c>
      <c r="F19" s="7">
        <v>467882477</v>
      </c>
      <c r="G19" s="9">
        <v>467882477</v>
      </c>
      <c r="H19" s="10">
        <v>0</v>
      </c>
      <c r="I19" s="10">
        <v>0</v>
      </c>
      <c r="J19" s="10">
        <v>0</v>
      </c>
      <c r="K19" s="9">
        <v>467882477</v>
      </c>
      <c r="L19" s="9">
        <v>121147584</v>
      </c>
      <c r="M19" s="10">
        <v>0</v>
      </c>
      <c r="N19" s="10">
        <v>0</v>
      </c>
      <c r="O19" s="10">
        <v>0</v>
      </c>
      <c r="P19" s="9">
        <v>121147584</v>
      </c>
      <c r="Q19" s="10">
        <v>25.89</v>
      </c>
      <c r="R19" s="10">
        <v>28.15</v>
      </c>
      <c r="S19" s="9">
        <v>346734893</v>
      </c>
    </row>
    <row r="20" spans="1:19" ht="57.95" customHeight="1" thickBot="1">
      <c r="A20" s="11" t="s">
        <v>25</v>
      </c>
      <c r="B20" s="12" t="s">
        <v>39</v>
      </c>
      <c r="C20" s="19" t="s">
        <v>40</v>
      </c>
      <c r="D20" s="14">
        <v>467882477</v>
      </c>
      <c r="E20" s="15">
        <v>0</v>
      </c>
      <c r="F20" s="14">
        <v>467882477</v>
      </c>
      <c r="G20" s="16">
        <v>467882477</v>
      </c>
      <c r="H20" s="17">
        <v>0</v>
      </c>
      <c r="I20" s="17">
        <v>0</v>
      </c>
      <c r="J20" s="17">
        <v>0</v>
      </c>
      <c r="K20" s="16">
        <v>467882477</v>
      </c>
      <c r="L20" s="20">
        <v>121147584</v>
      </c>
      <c r="M20" s="18">
        <v>0</v>
      </c>
      <c r="N20" s="17">
        <v>0</v>
      </c>
      <c r="O20" s="17">
        <v>0</v>
      </c>
      <c r="P20" s="16">
        <v>121147584</v>
      </c>
      <c r="Q20" s="17">
        <v>25.89</v>
      </c>
      <c r="R20" s="17">
        <v>28.15</v>
      </c>
      <c r="S20" s="16">
        <v>346734893</v>
      </c>
    </row>
    <row r="21" spans="1:19" ht="45" customHeight="1" thickBot="1">
      <c r="A21" s="69" t="s">
        <v>41</v>
      </c>
      <c r="B21" s="70"/>
      <c r="C21" s="71"/>
      <c r="D21" s="7">
        <v>287156918</v>
      </c>
      <c r="E21" s="8">
        <v>0</v>
      </c>
      <c r="F21" s="7">
        <v>287156918</v>
      </c>
      <c r="G21" s="9">
        <v>287156918</v>
      </c>
      <c r="H21" s="10">
        <v>0</v>
      </c>
      <c r="I21" s="10">
        <v>0</v>
      </c>
      <c r="J21" s="10">
        <v>0</v>
      </c>
      <c r="K21" s="9">
        <v>287156918</v>
      </c>
      <c r="L21" s="9">
        <v>56865000</v>
      </c>
      <c r="M21" s="10">
        <v>0</v>
      </c>
      <c r="N21" s="10">
        <v>0</v>
      </c>
      <c r="O21" s="10">
        <v>0</v>
      </c>
      <c r="P21" s="9">
        <v>56865000</v>
      </c>
      <c r="Q21" s="10">
        <v>19.8</v>
      </c>
      <c r="R21" s="10">
        <v>21.88</v>
      </c>
      <c r="S21" s="9">
        <v>230291918</v>
      </c>
    </row>
    <row r="22" spans="1:19" ht="70.5" customHeight="1" thickBot="1">
      <c r="A22" s="11" t="s">
        <v>25</v>
      </c>
      <c r="B22" s="12" t="s">
        <v>42</v>
      </c>
      <c r="C22" s="19" t="s">
        <v>27</v>
      </c>
      <c r="D22" s="14">
        <v>205100000</v>
      </c>
      <c r="E22" s="15">
        <v>0</v>
      </c>
      <c r="F22" s="14">
        <v>205100000</v>
      </c>
      <c r="G22" s="16">
        <v>205100000</v>
      </c>
      <c r="H22" s="17">
        <v>0</v>
      </c>
      <c r="I22" s="17">
        <v>0</v>
      </c>
      <c r="J22" s="17">
        <v>0</v>
      </c>
      <c r="K22" s="16">
        <v>205100000</v>
      </c>
      <c r="L22" s="20">
        <v>27680000</v>
      </c>
      <c r="M22" s="18">
        <v>0</v>
      </c>
      <c r="N22" s="17">
        <v>0</v>
      </c>
      <c r="O22" s="17">
        <v>0</v>
      </c>
      <c r="P22" s="16">
        <v>27680000</v>
      </c>
      <c r="Q22" s="17">
        <v>13.5</v>
      </c>
      <c r="R22" s="17">
        <v>15.75</v>
      </c>
      <c r="S22" s="16">
        <v>177420000</v>
      </c>
    </row>
    <row r="23" spans="1:19" ht="69.95" customHeight="1" thickBot="1">
      <c r="A23" s="11" t="s">
        <v>28</v>
      </c>
      <c r="B23" s="37" t="s">
        <v>43</v>
      </c>
      <c r="C23" s="19" t="s">
        <v>27</v>
      </c>
      <c r="D23" s="14">
        <v>17700000</v>
      </c>
      <c r="E23" s="15">
        <v>0</v>
      </c>
      <c r="F23" s="14">
        <v>17700000</v>
      </c>
      <c r="G23" s="16">
        <v>17700000</v>
      </c>
      <c r="H23" s="17">
        <v>0</v>
      </c>
      <c r="I23" s="17">
        <v>0</v>
      </c>
      <c r="J23" s="17">
        <v>0</v>
      </c>
      <c r="K23" s="16">
        <v>17700000</v>
      </c>
      <c r="L23" s="18">
        <v>0</v>
      </c>
      <c r="M23" s="18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6">
        <v>17700000</v>
      </c>
    </row>
    <row r="24" spans="1:19" ht="34.5" customHeight="1" thickBot="1">
      <c r="A24" s="11" t="s">
        <v>34</v>
      </c>
      <c r="B24" s="12" t="s">
        <v>44</v>
      </c>
      <c r="C24" s="19" t="s">
        <v>27</v>
      </c>
      <c r="D24" s="14">
        <v>64356918</v>
      </c>
      <c r="E24" s="15">
        <v>0</v>
      </c>
      <c r="F24" s="14">
        <v>64356918</v>
      </c>
      <c r="G24" s="16">
        <v>64356918</v>
      </c>
      <c r="H24" s="17">
        <v>0</v>
      </c>
      <c r="I24" s="17">
        <v>0</v>
      </c>
      <c r="J24" s="17">
        <v>0</v>
      </c>
      <c r="K24" s="16">
        <v>64356918</v>
      </c>
      <c r="L24" s="20">
        <v>29185000</v>
      </c>
      <c r="M24" s="18">
        <v>0</v>
      </c>
      <c r="N24" s="17">
        <v>0</v>
      </c>
      <c r="O24" s="17">
        <v>0</v>
      </c>
      <c r="P24" s="16">
        <v>29185000</v>
      </c>
      <c r="Q24" s="17">
        <v>45.35</v>
      </c>
      <c r="R24" s="17">
        <v>47.45</v>
      </c>
      <c r="S24" s="16">
        <v>35171918</v>
      </c>
    </row>
    <row r="25" spans="1:19" ht="27.6" customHeight="1" thickBot="1">
      <c r="A25" s="69" t="s">
        <v>45</v>
      </c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1"/>
    </row>
    <row r="26" spans="1:19" ht="86.1" customHeight="1" thickBot="1">
      <c r="A26" s="69" t="s">
        <v>46</v>
      </c>
      <c r="B26" s="70"/>
      <c r="C26" s="71"/>
      <c r="D26" s="7">
        <v>2550000000</v>
      </c>
      <c r="E26" s="8">
        <v>0</v>
      </c>
      <c r="F26" s="7">
        <v>2550000000</v>
      </c>
      <c r="G26" s="9">
        <v>2550000000</v>
      </c>
      <c r="H26" s="10">
        <v>0</v>
      </c>
      <c r="I26" s="10">
        <v>0</v>
      </c>
      <c r="J26" s="10">
        <v>0</v>
      </c>
      <c r="K26" s="9">
        <v>2550000000</v>
      </c>
      <c r="L26" s="9">
        <v>1566130300</v>
      </c>
      <c r="M26" s="10">
        <v>0</v>
      </c>
      <c r="N26" s="10">
        <v>0</v>
      </c>
      <c r="O26" s="10">
        <v>0</v>
      </c>
      <c r="P26" s="9">
        <v>1566130300</v>
      </c>
      <c r="Q26" s="10">
        <v>61.42</v>
      </c>
      <c r="R26" s="10">
        <v>64.22</v>
      </c>
      <c r="S26" s="9">
        <v>983869700</v>
      </c>
    </row>
    <row r="27" spans="1:19" ht="63.75" thickBot="1">
      <c r="A27" s="11" t="s">
        <v>25</v>
      </c>
      <c r="B27" s="37" t="s">
        <v>47</v>
      </c>
      <c r="C27" s="19" t="s">
        <v>48</v>
      </c>
      <c r="D27" s="14">
        <v>2550000000</v>
      </c>
      <c r="E27" s="15">
        <v>0</v>
      </c>
      <c r="F27" s="14">
        <v>2550000000</v>
      </c>
      <c r="G27" s="16">
        <v>2550000000</v>
      </c>
      <c r="H27" s="17">
        <v>0</v>
      </c>
      <c r="I27" s="17">
        <v>0</v>
      </c>
      <c r="J27" s="17">
        <v>0</v>
      </c>
      <c r="K27" s="16">
        <v>2550000000</v>
      </c>
      <c r="L27" s="20">
        <v>1566130300</v>
      </c>
      <c r="M27" s="18">
        <v>0</v>
      </c>
      <c r="N27" s="17">
        <v>0</v>
      </c>
      <c r="O27" s="17">
        <v>0</v>
      </c>
      <c r="P27" s="16">
        <v>1566130300</v>
      </c>
      <c r="Q27" s="17">
        <v>61.42</v>
      </c>
      <c r="R27" s="17">
        <v>64.22</v>
      </c>
      <c r="S27" s="16">
        <v>983869700</v>
      </c>
    </row>
    <row r="28" spans="1:19" ht="68.099999999999994" customHeight="1" thickBot="1">
      <c r="A28" s="69" t="s">
        <v>49</v>
      </c>
      <c r="B28" s="70"/>
      <c r="C28" s="71"/>
      <c r="D28" s="7">
        <v>72120000</v>
      </c>
      <c r="E28" s="8">
        <v>0</v>
      </c>
      <c r="F28" s="7">
        <v>72120000</v>
      </c>
      <c r="G28" s="9">
        <v>72120000</v>
      </c>
      <c r="H28" s="10">
        <v>0</v>
      </c>
      <c r="I28" s="10">
        <v>0</v>
      </c>
      <c r="J28" s="10">
        <v>0</v>
      </c>
      <c r="K28" s="9">
        <v>72120000</v>
      </c>
      <c r="L28" s="9">
        <v>2020000</v>
      </c>
      <c r="M28" s="10">
        <v>0</v>
      </c>
      <c r="N28" s="10">
        <v>0</v>
      </c>
      <c r="O28" s="10">
        <v>0</v>
      </c>
      <c r="P28" s="9">
        <v>2020000</v>
      </c>
      <c r="Q28" s="10">
        <v>2.8</v>
      </c>
      <c r="R28" s="10">
        <v>3.85</v>
      </c>
      <c r="S28" s="9">
        <v>70100000</v>
      </c>
    </row>
    <row r="29" spans="1:19" ht="57" customHeight="1" thickBot="1">
      <c r="A29" s="11" t="s">
        <v>25</v>
      </c>
      <c r="B29" s="12" t="s">
        <v>50</v>
      </c>
      <c r="C29" s="19" t="s">
        <v>51</v>
      </c>
      <c r="D29" s="14">
        <v>72120000</v>
      </c>
      <c r="E29" s="15">
        <v>0</v>
      </c>
      <c r="F29" s="14">
        <v>72120000</v>
      </c>
      <c r="G29" s="16">
        <v>72120000</v>
      </c>
      <c r="H29" s="17">
        <v>0</v>
      </c>
      <c r="I29" s="17">
        <v>0</v>
      </c>
      <c r="J29" s="17">
        <v>0</v>
      </c>
      <c r="K29" s="16">
        <v>72120000</v>
      </c>
      <c r="L29" s="20">
        <v>2020000</v>
      </c>
      <c r="M29" s="18">
        <v>0</v>
      </c>
      <c r="N29" s="17">
        <v>0</v>
      </c>
      <c r="O29" s="17">
        <v>0</v>
      </c>
      <c r="P29" s="16">
        <v>2020000</v>
      </c>
      <c r="Q29" s="17">
        <v>2.8</v>
      </c>
      <c r="R29" s="17">
        <v>3.85</v>
      </c>
      <c r="S29" s="16">
        <v>70100000</v>
      </c>
    </row>
    <row r="30" spans="1:19" ht="16.5" thickBot="1">
      <c r="A30" s="69" t="s">
        <v>52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19" ht="72.95" customHeight="1" thickBot="1">
      <c r="A31" s="69" t="s">
        <v>53</v>
      </c>
      <c r="B31" s="70"/>
      <c r="C31" s="71"/>
      <c r="D31" s="7">
        <v>169520000</v>
      </c>
      <c r="E31" s="8">
        <v>0</v>
      </c>
      <c r="F31" s="7">
        <v>169520000</v>
      </c>
      <c r="G31" s="9">
        <v>169520000</v>
      </c>
      <c r="H31" s="10">
        <v>0</v>
      </c>
      <c r="I31" s="10">
        <v>0</v>
      </c>
      <c r="J31" s="10">
        <v>0</v>
      </c>
      <c r="K31" s="9">
        <v>169520000</v>
      </c>
      <c r="L31" s="9">
        <v>8420000</v>
      </c>
      <c r="M31" s="10">
        <v>0</v>
      </c>
      <c r="N31" s="10">
        <v>0</v>
      </c>
      <c r="O31" s="10">
        <v>0</v>
      </c>
      <c r="P31" s="9">
        <v>8420000</v>
      </c>
      <c r="Q31" s="10">
        <v>4.97</v>
      </c>
      <c r="R31" s="10">
        <v>5.85</v>
      </c>
      <c r="S31" s="9">
        <v>161100000</v>
      </c>
    </row>
    <row r="32" spans="1:19" ht="63.6" customHeight="1" thickBot="1">
      <c r="A32" s="11" t="s">
        <v>25</v>
      </c>
      <c r="B32" s="12" t="s">
        <v>54</v>
      </c>
      <c r="C32" s="19" t="s">
        <v>132</v>
      </c>
      <c r="D32" s="14">
        <v>169520000</v>
      </c>
      <c r="E32" s="15">
        <v>0</v>
      </c>
      <c r="F32" s="14">
        <v>169520000</v>
      </c>
      <c r="G32" s="16">
        <v>169520000</v>
      </c>
      <c r="H32" s="17">
        <v>0</v>
      </c>
      <c r="I32" s="17">
        <v>0</v>
      </c>
      <c r="J32" s="17">
        <v>0</v>
      </c>
      <c r="K32" s="16">
        <v>169520000</v>
      </c>
      <c r="L32" s="20">
        <v>8420000</v>
      </c>
      <c r="M32" s="18">
        <v>0</v>
      </c>
      <c r="N32" s="17">
        <v>0</v>
      </c>
      <c r="O32" s="17">
        <v>0</v>
      </c>
      <c r="P32" s="16">
        <v>8420000</v>
      </c>
      <c r="Q32" s="17">
        <v>4.97</v>
      </c>
      <c r="R32" s="17">
        <v>5.85</v>
      </c>
      <c r="S32" s="16">
        <v>161100000</v>
      </c>
    </row>
    <row r="33" spans="1:19" ht="27.95" customHeight="1" thickBot="1">
      <c r="A33" s="69" t="s">
        <v>56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37.5" customHeight="1" thickBot="1">
      <c r="A34" s="69" t="s">
        <v>57</v>
      </c>
      <c r="B34" s="70"/>
      <c r="C34" s="71"/>
      <c r="D34" s="7">
        <v>232520000</v>
      </c>
      <c r="E34" s="8">
        <v>0</v>
      </c>
      <c r="F34" s="7">
        <v>232520000</v>
      </c>
      <c r="G34" s="9">
        <v>232520000</v>
      </c>
      <c r="H34" s="10">
        <v>0</v>
      </c>
      <c r="I34" s="10">
        <v>0</v>
      </c>
      <c r="J34" s="10">
        <v>0</v>
      </c>
      <c r="K34" s="9">
        <v>232520000</v>
      </c>
      <c r="L34" s="9">
        <v>41100000</v>
      </c>
      <c r="M34" s="10">
        <v>0</v>
      </c>
      <c r="N34" s="10">
        <v>0</v>
      </c>
      <c r="O34" s="10">
        <v>0</v>
      </c>
      <c r="P34" s="9">
        <v>41100000</v>
      </c>
      <c r="Q34" s="10">
        <v>17.68</v>
      </c>
      <c r="R34" s="10">
        <v>19.25</v>
      </c>
      <c r="S34" s="9">
        <v>191420000</v>
      </c>
    </row>
    <row r="35" spans="1:19" ht="54.95" customHeight="1" thickBot="1">
      <c r="A35" s="11" t="s">
        <v>25</v>
      </c>
      <c r="B35" s="12" t="s">
        <v>58</v>
      </c>
      <c r="C35" s="19" t="s">
        <v>59</v>
      </c>
      <c r="D35" s="14">
        <v>232520000</v>
      </c>
      <c r="E35" s="15">
        <v>0</v>
      </c>
      <c r="F35" s="14">
        <v>232520000</v>
      </c>
      <c r="G35" s="16">
        <v>232520000</v>
      </c>
      <c r="H35" s="17">
        <v>0</v>
      </c>
      <c r="I35" s="17">
        <v>0</v>
      </c>
      <c r="J35" s="17">
        <v>0</v>
      </c>
      <c r="K35" s="16">
        <v>232520000</v>
      </c>
      <c r="L35" s="20">
        <v>41100000</v>
      </c>
      <c r="M35" s="18">
        <v>0</v>
      </c>
      <c r="N35" s="17">
        <v>0</v>
      </c>
      <c r="O35" s="17">
        <v>0</v>
      </c>
      <c r="P35" s="16">
        <v>41100000</v>
      </c>
      <c r="Q35" s="17">
        <v>17.68</v>
      </c>
      <c r="R35" s="17">
        <v>19.25</v>
      </c>
      <c r="S35" s="16">
        <v>191420000</v>
      </c>
    </row>
    <row r="36" spans="1:19" ht="42" customHeight="1" thickBot="1">
      <c r="A36" s="69" t="s">
        <v>60</v>
      </c>
      <c r="B36" s="70"/>
      <c r="C36" s="71"/>
      <c r="D36" s="7">
        <v>1046959223</v>
      </c>
      <c r="E36" s="8">
        <v>0</v>
      </c>
      <c r="F36" s="7">
        <v>1046959223</v>
      </c>
      <c r="G36" s="9">
        <v>1037713223</v>
      </c>
      <c r="H36" s="9">
        <v>9246000</v>
      </c>
      <c r="I36" s="10">
        <v>0</v>
      </c>
      <c r="J36" s="10">
        <v>0</v>
      </c>
      <c r="K36" s="9">
        <v>1046959223</v>
      </c>
      <c r="L36" s="9">
        <v>284772167</v>
      </c>
      <c r="M36" s="10">
        <v>0</v>
      </c>
      <c r="N36" s="10">
        <v>0</v>
      </c>
      <c r="O36" s="10">
        <v>0</v>
      </c>
      <c r="P36" s="9">
        <v>284772167</v>
      </c>
      <c r="Q36" s="10">
        <v>27.2</v>
      </c>
      <c r="R36" s="10">
        <v>28.9</v>
      </c>
      <c r="S36" s="9">
        <v>762187056</v>
      </c>
    </row>
    <row r="37" spans="1:19" ht="39.6" customHeight="1" thickBot="1">
      <c r="A37" s="11" t="s">
        <v>25</v>
      </c>
      <c r="B37" s="12" t="s">
        <v>61</v>
      </c>
      <c r="C37" s="19" t="s">
        <v>125</v>
      </c>
      <c r="D37" s="14">
        <v>366574612</v>
      </c>
      <c r="E37" s="15">
        <v>0</v>
      </c>
      <c r="F37" s="14">
        <v>366574612</v>
      </c>
      <c r="G37" s="16">
        <v>366574612</v>
      </c>
      <c r="H37" s="17">
        <v>0</v>
      </c>
      <c r="I37" s="17">
        <v>0</v>
      </c>
      <c r="J37" s="17">
        <v>0</v>
      </c>
      <c r="K37" s="16">
        <v>366574612</v>
      </c>
      <c r="L37" s="20">
        <v>175931917</v>
      </c>
      <c r="M37" s="18">
        <v>0</v>
      </c>
      <c r="N37" s="17">
        <v>0</v>
      </c>
      <c r="O37" s="17">
        <v>0</v>
      </c>
      <c r="P37" s="16">
        <v>175931917</v>
      </c>
      <c r="Q37" s="17">
        <v>47.99</v>
      </c>
      <c r="R37" s="17">
        <v>49</v>
      </c>
      <c r="S37" s="16">
        <v>190642695</v>
      </c>
    </row>
    <row r="38" spans="1:19" ht="38.1" customHeight="1" thickBot="1">
      <c r="A38" s="11" t="s">
        <v>28</v>
      </c>
      <c r="B38" s="12" t="s">
        <v>63</v>
      </c>
      <c r="C38" s="19" t="s">
        <v>64</v>
      </c>
      <c r="D38" s="14">
        <v>670063679</v>
      </c>
      <c r="E38" s="15">
        <v>0</v>
      </c>
      <c r="F38" s="14">
        <v>670063679</v>
      </c>
      <c r="G38" s="16">
        <v>660817679</v>
      </c>
      <c r="H38" s="16">
        <v>9246000</v>
      </c>
      <c r="I38" s="17">
        <v>0</v>
      </c>
      <c r="J38" s="17">
        <v>0</v>
      </c>
      <c r="K38" s="16">
        <v>670063679</v>
      </c>
      <c r="L38" s="20">
        <v>108840250</v>
      </c>
      <c r="M38" s="18">
        <v>0</v>
      </c>
      <c r="N38" s="17">
        <v>0</v>
      </c>
      <c r="O38" s="17">
        <v>0</v>
      </c>
      <c r="P38" s="16">
        <v>108840250</v>
      </c>
      <c r="Q38" s="17">
        <v>16.239999999999998</v>
      </c>
      <c r="R38" s="17">
        <v>18.350000000000001</v>
      </c>
      <c r="S38" s="16">
        <v>561223429</v>
      </c>
    </row>
    <row r="39" spans="1:19" ht="41.45" customHeight="1" thickBot="1">
      <c r="A39" s="11" t="s">
        <v>34</v>
      </c>
      <c r="B39" s="12" t="s">
        <v>65</v>
      </c>
      <c r="C39" s="19" t="s">
        <v>64</v>
      </c>
      <c r="D39" s="14">
        <v>10320932</v>
      </c>
      <c r="E39" s="15">
        <v>0</v>
      </c>
      <c r="F39" s="14">
        <v>10320932</v>
      </c>
      <c r="G39" s="16">
        <v>10320932</v>
      </c>
      <c r="H39" s="17">
        <v>0</v>
      </c>
      <c r="I39" s="17">
        <v>0</v>
      </c>
      <c r="J39" s="17">
        <v>0</v>
      </c>
      <c r="K39" s="16">
        <v>10320932</v>
      </c>
      <c r="L39" s="18">
        <v>0</v>
      </c>
      <c r="M39" s="18">
        <v>0</v>
      </c>
      <c r="N39" s="17">
        <v>0</v>
      </c>
      <c r="O39" s="17">
        <v>0</v>
      </c>
      <c r="P39" s="13"/>
      <c r="Q39" s="17">
        <v>0</v>
      </c>
      <c r="R39" s="17">
        <v>0</v>
      </c>
      <c r="S39" s="16">
        <v>10320932</v>
      </c>
    </row>
    <row r="40" spans="1:19" ht="39" customHeight="1" thickBot="1">
      <c r="A40" s="69" t="s">
        <v>66</v>
      </c>
      <c r="B40" s="70"/>
      <c r="C40" s="71"/>
      <c r="D40" s="7">
        <v>110120000</v>
      </c>
      <c r="E40" s="8">
        <v>0</v>
      </c>
      <c r="F40" s="7">
        <v>110120000</v>
      </c>
      <c r="G40" s="9">
        <v>110120000</v>
      </c>
      <c r="H40" s="10">
        <v>0</v>
      </c>
      <c r="I40" s="10">
        <v>0</v>
      </c>
      <c r="J40" s="10">
        <v>0</v>
      </c>
      <c r="K40" s="9">
        <v>110120000</v>
      </c>
      <c r="L40" s="9">
        <v>21729835</v>
      </c>
      <c r="M40" s="10">
        <v>0</v>
      </c>
      <c r="N40" s="10">
        <v>0</v>
      </c>
      <c r="O40" s="10">
        <v>0</v>
      </c>
      <c r="P40" s="9">
        <v>21729835</v>
      </c>
      <c r="Q40" s="17">
        <v>19.73</v>
      </c>
      <c r="R40" s="10">
        <v>20.350000000000001</v>
      </c>
      <c r="S40" s="9">
        <v>88390165</v>
      </c>
    </row>
    <row r="41" spans="1:19" ht="79.5" thickBot="1">
      <c r="A41" s="11" t="s">
        <v>25</v>
      </c>
      <c r="B41" s="37" t="s">
        <v>67</v>
      </c>
      <c r="C41" s="19" t="s">
        <v>126</v>
      </c>
      <c r="D41" s="14">
        <v>110120000</v>
      </c>
      <c r="E41" s="15">
        <v>0</v>
      </c>
      <c r="F41" s="14">
        <v>110120000</v>
      </c>
      <c r="G41" s="16">
        <v>110120000</v>
      </c>
      <c r="H41" s="17">
        <v>0</v>
      </c>
      <c r="I41" s="17">
        <v>0</v>
      </c>
      <c r="J41" s="17">
        <v>0</v>
      </c>
      <c r="K41" s="16">
        <v>110120000</v>
      </c>
      <c r="L41" s="20">
        <v>21729835</v>
      </c>
      <c r="M41" s="18">
        <v>0</v>
      </c>
      <c r="N41" s="17">
        <v>0</v>
      </c>
      <c r="O41" s="17">
        <v>0</v>
      </c>
      <c r="P41" s="16">
        <v>21729835</v>
      </c>
      <c r="Q41" s="17">
        <v>19.73</v>
      </c>
      <c r="R41" s="17">
        <v>20.350000000000001</v>
      </c>
      <c r="S41" s="16">
        <v>88390165</v>
      </c>
    </row>
    <row r="42" spans="1:19" ht="24" customHeight="1" thickBot="1">
      <c r="A42" s="69" t="s">
        <v>69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</row>
    <row r="43" spans="1:19" ht="30.95" customHeight="1" thickBot="1">
      <c r="A43" s="69" t="s">
        <v>70</v>
      </c>
      <c r="B43" s="70"/>
      <c r="C43" s="71"/>
      <c r="D43" s="7">
        <v>141550000</v>
      </c>
      <c r="E43" s="8">
        <v>0</v>
      </c>
      <c r="F43" s="7">
        <v>141550000</v>
      </c>
      <c r="G43" s="9">
        <v>141550000</v>
      </c>
      <c r="H43" s="10">
        <v>0</v>
      </c>
      <c r="I43" s="10">
        <v>0</v>
      </c>
      <c r="J43" s="10">
        <v>0</v>
      </c>
      <c r="K43" s="9">
        <v>141550000</v>
      </c>
      <c r="L43" s="9">
        <v>64198500</v>
      </c>
      <c r="M43" s="10">
        <v>0</v>
      </c>
      <c r="N43" s="10">
        <v>0</v>
      </c>
      <c r="O43" s="10">
        <v>0</v>
      </c>
      <c r="P43" s="9">
        <v>64198500</v>
      </c>
      <c r="Q43" s="10">
        <v>45.35</v>
      </c>
      <c r="R43" s="10">
        <v>47.18</v>
      </c>
      <c r="S43" s="9">
        <v>77351500</v>
      </c>
    </row>
    <row r="44" spans="1:19" ht="43.5" customHeight="1" thickBot="1">
      <c r="A44" s="11" t="s">
        <v>25</v>
      </c>
      <c r="B44" s="12" t="s">
        <v>71</v>
      </c>
      <c r="C44" s="19" t="s">
        <v>72</v>
      </c>
      <c r="D44" s="14">
        <v>141550000</v>
      </c>
      <c r="E44" s="15">
        <v>0</v>
      </c>
      <c r="F44" s="14">
        <v>141550000</v>
      </c>
      <c r="G44" s="16">
        <v>141550000</v>
      </c>
      <c r="H44" s="17">
        <v>0</v>
      </c>
      <c r="I44" s="17">
        <v>0</v>
      </c>
      <c r="J44" s="17">
        <v>0</v>
      </c>
      <c r="K44" s="16">
        <v>141550000</v>
      </c>
      <c r="L44" s="20">
        <v>64198500</v>
      </c>
      <c r="M44" s="18">
        <v>0</v>
      </c>
      <c r="N44" s="17">
        <v>0</v>
      </c>
      <c r="O44" s="17">
        <v>0</v>
      </c>
      <c r="P44" s="9">
        <v>64198500</v>
      </c>
      <c r="Q44" s="17">
        <v>45.35</v>
      </c>
      <c r="R44" s="17">
        <v>47.18</v>
      </c>
      <c r="S44" s="16">
        <v>77351500</v>
      </c>
    </row>
    <row r="45" spans="1:19" ht="16.5" thickBot="1">
      <c r="A45" s="69" t="s">
        <v>73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1"/>
    </row>
    <row r="46" spans="1:19" ht="45" customHeight="1" thickBot="1">
      <c r="A46" s="69" t="s">
        <v>74</v>
      </c>
      <c r="B46" s="70"/>
      <c r="C46" s="71"/>
      <c r="D46" s="7">
        <v>1585225000</v>
      </c>
      <c r="E46" s="8">
        <v>0</v>
      </c>
      <c r="F46" s="7">
        <v>1585225000</v>
      </c>
      <c r="G46" s="9">
        <v>1585225000</v>
      </c>
      <c r="H46" s="10">
        <v>0</v>
      </c>
      <c r="I46" s="10">
        <v>0</v>
      </c>
      <c r="J46" s="10">
        <v>0</v>
      </c>
      <c r="K46" s="9">
        <v>1585225000</v>
      </c>
      <c r="L46" s="9">
        <v>450080475</v>
      </c>
      <c r="M46" s="10">
        <v>0</v>
      </c>
      <c r="N46" s="10">
        <v>0</v>
      </c>
      <c r="O46" s="10">
        <v>0</v>
      </c>
      <c r="P46" s="9">
        <v>450080475</v>
      </c>
      <c r="Q46" s="10">
        <v>28.39</v>
      </c>
      <c r="R46" s="10">
        <v>33.590000000000003</v>
      </c>
      <c r="S46" s="9">
        <v>1135144525</v>
      </c>
    </row>
    <row r="47" spans="1:19" ht="52.5" customHeight="1" thickBot="1">
      <c r="A47" s="11" t="s">
        <v>25</v>
      </c>
      <c r="B47" s="12" t="s">
        <v>75</v>
      </c>
      <c r="C47" s="19" t="s">
        <v>76</v>
      </c>
      <c r="D47" s="14">
        <v>162520000</v>
      </c>
      <c r="E47" s="15">
        <v>0</v>
      </c>
      <c r="F47" s="14">
        <v>162520000</v>
      </c>
      <c r="G47" s="16">
        <v>162520000</v>
      </c>
      <c r="H47" s="17">
        <v>0</v>
      </c>
      <c r="I47" s="17">
        <v>0</v>
      </c>
      <c r="J47" s="17">
        <v>0</v>
      </c>
      <c r="K47" s="16">
        <v>162520000</v>
      </c>
      <c r="L47" s="20">
        <v>50687000</v>
      </c>
      <c r="M47" s="18">
        <v>0</v>
      </c>
      <c r="N47" s="17">
        <v>0</v>
      </c>
      <c r="O47" s="17">
        <v>0</v>
      </c>
      <c r="P47" s="16">
        <v>50687000</v>
      </c>
      <c r="Q47" s="17">
        <v>31.19</v>
      </c>
      <c r="R47" s="17">
        <v>33.75</v>
      </c>
      <c r="S47" s="16">
        <v>111833000</v>
      </c>
    </row>
    <row r="48" spans="1:19" ht="56.45" customHeight="1" thickBot="1">
      <c r="A48" s="11" t="s">
        <v>28</v>
      </c>
      <c r="B48" s="12" t="s">
        <v>77</v>
      </c>
      <c r="C48" s="19" t="s">
        <v>78</v>
      </c>
      <c r="D48" s="14">
        <v>225110000</v>
      </c>
      <c r="E48" s="15">
        <v>0</v>
      </c>
      <c r="F48" s="14">
        <v>225110000</v>
      </c>
      <c r="G48" s="16">
        <v>225110000</v>
      </c>
      <c r="H48" s="17">
        <v>0</v>
      </c>
      <c r="I48" s="17">
        <v>0</v>
      </c>
      <c r="J48" s="17">
        <v>0</v>
      </c>
      <c r="K48" s="16">
        <v>225110000</v>
      </c>
      <c r="L48" s="20">
        <v>2420000</v>
      </c>
      <c r="M48" s="18">
        <v>0</v>
      </c>
      <c r="N48" s="17">
        <v>0</v>
      </c>
      <c r="O48" s="17">
        <v>0</v>
      </c>
      <c r="P48" s="16">
        <v>2420000</v>
      </c>
      <c r="Q48" s="17">
        <v>1.08</v>
      </c>
      <c r="R48" s="17">
        <v>25.15</v>
      </c>
      <c r="S48" s="16">
        <v>222690000</v>
      </c>
    </row>
    <row r="49" spans="1:19" ht="48" thickBot="1">
      <c r="A49" s="11" t="s">
        <v>34</v>
      </c>
      <c r="B49" s="37" t="s">
        <v>79</v>
      </c>
      <c r="C49" s="19" t="s">
        <v>80</v>
      </c>
      <c r="D49" s="14">
        <v>1197595000</v>
      </c>
      <c r="E49" s="15">
        <v>0</v>
      </c>
      <c r="F49" s="14">
        <v>1197595000</v>
      </c>
      <c r="G49" s="16">
        <v>1197595000</v>
      </c>
      <c r="H49" s="17">
        <v>0</v>
      </c>
      <c r="I49" s="17">
        <v>0</v>
      </c>
      <c r="J49" s="17">
        <v>0</v>
      </c>
      <c r="K49" s="16">
        <v>1197595000</v>
      </c>
      <c r="L49" s="20">
        <v>396973475</v>
      </c>
      <c r="M49" s="18">
        <v>0</v>
      </c>
      <c r="N49" s="17">
        <v>0</v>
      </c>
      <c r="O49" s="17">
        <v>0</v>
      </c>
      <c r="P49" s="16">
        <v>396973475</v>
      </c>
      <c r="Q49" s="17">
        <v>33.15</v>
      </c>
      <c r="R49" s="17">
        <v>35.15</v>
      </c>
      <c r="S49" s="16">
        <v>800621525</v>
      </c>
    </row>
    <row r="50" spans="1:19" ht="28.5" customHeight="1" thickBot="1">
      <c r="A50" s="69" t="s">
        <v>81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1"/>
    </row>
    <row r="51" spans="1:19" ht="52.5" customHeight="1" thickBot="1">
      <c r="A51" s="69" t="s">
        <v>82</v>
      </c>
      <c r="B51" s="70"/>
      <c r="C51" s="71"/>
      <c r="D51" s="7">
        <v>87000000</v>
      </c>
      <c r="E51" s="8">
        <v>0</v>
      </c>
      <c r="F51" s="7">
        <v>87000000</v>
      </c>
      <c r="G51" s="9">
        <v>87000000</v>
      </c>
      <c r="H51" s="10">
        <v>0</v>
      </c>
      <c r="I51" s="10">
        <v>0</v>
      </c>
      <c r="J51" s="10">
        <v>0</v>
      </c>
      <c r="K51" s="9">
        <v>87000000</v>
      </c>
      <c r="L51" s="9">
        <v>18676500</v>
      </c>
      <c r="M51" s="10">
        <v>0</v>
      </c>
      <c r="N51" s="10">
        <v>0</v>
      </c>
      <c r="O51" s="10">
        <v>0</v>
      </c>
      <c r="P51" s="9">
        <v>18676500</v>
      </c>
      <c r="Q51" s="10">
        <v>21.47</v>
      </c>
      <c r="R51" s="10">
        <v>23.05</v>
      </c>
      <c r="S51" s="9">
        <v>68323500</v>
      </c>
    </row>
    <row r="52" spans="1:19" ht="63.75" thickBot="1">
      <c r="A52" s="11" t="s">
        <v>25</v>
      </c>
      <c r="B52" s="37" t="s">
        <v>83</v>
      </c>
      <c r="C52" s="19" t="s">
        <v>62</v>
      </c>
      <c r="D52" s="14">
        <v>87000000</v>
      </c>
      <c r="E52" s="15">
        <v>0</v>
      </c>
      <c r="F52" s="14">
        <v>87000000</v>
      </c>
      <c r="G52" s="16">
        <v>87000000</v>
      </c>
      <c r="H52" s="17">
        <v>0</v>
      </c>
      <c r="I52" s="17">
        <v>0</v>
      </c>
      <c r="J52" s="17">
        <v>0</v>
      </c>
      <c r="K52" s="16">
        <v>87000000</v>
      </c>
      <c r="L52" s="20">
        <v>18676500</v>
      </c>
      <c r="M52" s="18">
        <v>0</v>
      </c>
      <c r="N52" s="17">
        <v>0</v>
      </c>
      <c r="O52" s="17">
        <v>0</v>
      </c>
      <c r="P52" s="16">
        <v>18676500</v>
      </c>
      <c r="Q52" s="17">
        <v>21.47</v>
      </c>
      <c r="R52" s="17">
        <v>23.05</v>
      </c>
      <c r="S52" s="16">
        <v>68323500</v>
      </c>
    </row>
    <row r="53" spans="1:19" ht="16.5" thickBot="1">
      <c r="A53" s="69" t="s">
        <v>84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1"/>
    </row>
    <row r="54" spans="1:19" ht="63.6" customHeight="1" thickBot="1">
      <c r="A54" s="69" t="s">
        <v>85</v>
      </c>
      <c r="B54" s="70"/>
      <c r="C54" s="71"/>
      <c r="D54" s="7">
        <v>66000000</v>
      </c>
      <c r="E54" s="8">
        <v>0</v>
      </c>
      <c r="F54" s="7">
        <v>66000000</v>
      </c>
      <c r="G54" s="9">
        <v>66000000</v>
      </c>
      <c r="H54" s="10">
        <v>0</v>
      </c>
      <c r="I54" s="10">
        <v>0</v>
      </c>
      <c r="J54" s="10">
        <v>0</v>
      </c>
      <c r="K54" s="9">
        <v>66000000</v>
      </c>
      <c r="L54" s="9">
        <v>2020000</v>
      </c>
      <c r="M54" s="10">
        <v>0</v>
      </c>
      <c r="N54" s="10">
        <v>0</v>
      </c>
      <c r="O54" s="10">
        <v>0</v>
      </c>
      <c r="P54" s="9">
        <v>2020000</v>
      </c>
      <c r="Q54" s="10">
        <v>3.06</v>
      </c>
      <c r="R54" s="10">
        <v>4.75</v>
      </c>
      <c r="S54" s="9">
        <v>63980000</v>
      </c>
    </row>
    <row r="55" spans="1:19" ht="79.5" thickBot="1">
      <c r="A55" s="11" t="s">
        <v>25</v>
      </c>
      <c r="B55" s="37" t="s">
        <v>86</v>
      </c>
      <c r="C55" s="19" t="s">
        <v>87</v>
      </c>
      <c r="D55" s="14">
        <v>66000000</v>
      </c>
      <c r="E55" s="15">
        <v>0</v>
      </c>
      <c r="F55" s="14">
        <v>66000000</v>
      </c>
      <c r="G55" s="16">
        <v>66000000</v>
      </c>
      <c r="H55" s="17">
        <v>0</v>
      </c>
      <c r="I55" s="17">
        <v>0</v>
      </c>
      <c r="J55" s="17">
        <v>0</v>
      </c>
      <c r="K55" s="16">
        <v>66000000</v>
      </c>
      <c r="L55" s="20">
        <v>2020000</v>
      </c>
      <c r="M55" s="18">
        <v>0</v>
      </c>
      <c r="N55" s="17">
        <v>0</v>
      </c>
      <c r="O55" s="17">
        <v>0</v>
      </c>
      <c r="P55" s="16">
        <v>2020000</v>
      </c>
      <c r="Q55" s="17">
        <v>3.06</v>
      </c>
      <c r="R55" s="17">
        <v>4.75</v>
      </c>
      <c r="S55" s="16">
        <v>63980000</v>
      </c>
    </row>
    <row r="56" spans="1:19" ht="24.95" customHeight="1" thickBot="1">
      <c r="A56" s="72" t="s">
        <v>88</v>
      </c>
      <c r="B56" s="73"/>
      <c r="C56" s="74"/>
      <c r="D56" s="21">
        <v>21010966750</v>
      </c>
      <c r="E56" s="22">
        <v>0</v>
      </c>
      <c r="F56" s="21">
        <v>21010966750</v>
      </c>
      <c r="G56" s="23">
        <v>21001720750</v>
      </c>
      <c r="H56" s="23">
        <v>9246000</v>
      </c>
      <c r="I56" s="24">
        <v>0</v>
      </c>
      <c r="J56" s="24">
        <v>0</v>
      </c>
      <c r="K56" s="23">
        <v>21010966750</v>
      </c>
      <c r="L56" s="23">
        <v>7916100133</v>
      </c>
      <c r="M56" s="24">
        <v>0</v>
      </c>
      <c r="N56" s="24">
        <v>0</v>
      </c>
      <c r="O56" s="24">
        <v>0</v>
      </c>
      <c r="P56" s="23">
        <v>7916100133</v>
      </c>
      <c r="Q56" s="24">
        <v>37.68</v>
      </c>
      <c r="R56" s="24">
        <v>39.700000000000003</v>
      </c>
      <c r="S56" s="21">
        <v>13094866617</v>
      </c>
    </row>
    <row r="57" spans="1:19" ht="15.75" thickBot="1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</row>
    <row r="58" spans="1:19" ht="35.25" thickBot="1">
      <c r="A58" s="25"/>
      <c r="B58" s="26" t="s">
        <v>89</v>
      </c>
      <c r="C58" s="27" t="s">
        <v>90</v>
      </c>
      <c r="D58" s="27" t="s">
        <v>91</v>
      </c>
      <c r="E58" s="27" t="s">
        <v>92</v>
      </c>
      <c r="F58" s="25"/>
      <c r="G58" s="25"/>
      <c r="H58" s="25"/>
      <c r="I58" s="25"/>
      <c r="J58" s="25"/>
      <c r="K58" s="25"/>
      <c r="L58" s="28" t="e">
        <v>#REF!</v>
      </c>
      <c r="M58" s="28" t="e">
        <v>#REF!</v>
      </c>
      <c r="N58" s="25"/>
      <c r="O58" s="25"/>
      <c r="P58" s="25"/>
      <c r="Q58" s="25"/>
      <c r="R58" s="25"/>
      <c r="S58" s="25"/>
    </row>
    <row r="59" spans="1:19" ht="39" customHeight="1" thickBot="1">
      <c r="A59" s="25"/>
      <c r="B59" s="29" t="s">
        <v>93</v>
      </c>
      <c r="C59" s="30">
        <v>21001720750</v>
      </c>
      <c r="D59" s="30">
        <v>7916100133</v>
      </c>
      <c r="E59" s="31">
        <v>37.69</v>
      </c>
      <c r="F59" s="25"/>
      <c r="G59" s="25"/>
      <c r="H59" s="25"/>
      <c r="I59" s="25"/>
      <c r="J59" s="25"/>
      <c r="K59" s="25"/>
      <c r="L59" s="25"/>
      <c r="M59" s="25"/>
      <c r="N59" s="32">
        <v>7916100133</v>
      </c>
      <c r="O59" s="25"/>
      <c r="P59" s="25"/>
      <c r="Q59" s="25"/>
      <c r="R59" s="25"/>
      <c r="S59" s="25"/>
    </row>
    <row r="60" spans="1:19" ht="30.6" customHeight="1" thickBot="1">
      <c r="A60" s="25"/>
      <c r="B60" s="29" t="s">
        <v>94</v>
      </c>
      <c r="C60" s="30">
        <v>9246000</v>
      </c>
      <c r="D60" s="31">
        <v>0</v>
      </c>
      <c r="E60" s="31">
        <v>0</v>
      </c>
      <c r="F60" s="25"/>
      <c r="G60" s="25"/>
      <c r="H60" s="25"/>
      <c r="I60" s="25"/>
      <c r="J60" s="25"/>
      <c r="K60" s="25"/>
      <c r="L60" s="25"/>
      <c r="M60" s="25"/>
      <c r="N60" s="32">
        <v>7916100133</v>
      </c>
      <c r="O60" s="25"/>
      <c r="P60" s="25"/>
      <c r="Q60" s="25"/>
      <c r="R60" s="25"/>
      <c r="S60" s="25"/>
    </row>
    <row r="61" spans="1:19" ht="32.1" customHeight="1" thickBot="1">
      <c r="A61" s="25"/>
      <c r="B61" s="29" t="s">
        <v>95</v>
      </c>
      <c r="C61" s="31">
        <v>0</v>
      </c>
      <c r="D61" s="31">
        <v>0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</row>
    <row r="62" spans="1:19" ht="36.950000000000003" customHeight="1" thickBot="1">
      <c r="A62" s="25"/>
      <c r="B62" s="29" t="s">
        <v>96</v>
      </c>
      <c r="C62" s="33">
        <v>0</v>
      </c>
      <c r="D62" s="33">
        <v>0</v>
      </c>
      <c r="E62" s="1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ht="31.5" customHeight="1" thickBot="1">
      <c r="A63" s="25"/>
      <c r="B63" s="34" t="s">
        <v>97</v>
      </c>
      <c r="C63" s="35">
        <v>21010966750</v>
      </c>
      <c r="D63" s="35">
        <v>7916100133</v>
      </c>
      <c r="E63" s="36">
        <v>37.68</v>
      </c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</row>
    <row r="64" spans="1:19" ht="15.75" thickBot="1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</row>
  </sheetData>
  <mergeCells count="39">
    <mergeCell ref="A1:S1"/>
    <mergeCell ref="A2:S2"/>
    <mergeCell ref="A3:S3"/>
    <mergeCell ref="A5:A6"/>
    <mergeCell ref="B5:B6"/>
    <mergeCell ref="C5:C6"/>
    <mergeCell ref="D5:F5"/>
    <mergeCell ref="G5:J5"/>
    <mergeCell ref="K5:K6"/>
    <mergeCell ref="A4:S4"/>
    <mergeCell ref="A45:S45"/>
    <mergeCell ref="A46:C46"/>
    <mergeCell ref="A26:C26"/>
    <mergeCell ref="A28:C28"/>
    <mergeCell ref="A30:S30"/>
    <mergeCell ref="A31:C31"/>
    <mergeCell ref="A33:S33"/>
    <mergeCell ref="A34:C34"/>
    <mergeCell ref="A36:C36"/>
    <mergeCell ref="A40:C40"/>
    <mergeCell ref="A42:S42"/>
    <mergeCell ref="A43:C43"/>
    <mergeCell ref="A25:S25"/>
    <mergeCell ref="L5:O5"/>
    <mergeCell ref="P5:P6"/>
    <mergeCell ref="Q5:Q6"/>
    <mergeCell ref="R5:R6"/>
    <mergeCell ref="S5:S6"/>
    <mergeCell ref="A9:C9"/>
    <mergeCell ref="A11:C11"/>
    <mergeCell ref="A14:C14"/>
    <mergeCell ref="A19:C19"/>
    <mergeCell ref="A21:C21"/>
    <mergeCell ref="A8:S8"/>
    <mergeCell ref="A50:S50"/>
    <mergeCell ref="A51:C51"/>
    <mergeCell ref="A53:S53"/>
    <mergeCell ref="A54:C54"/>
    <mergeCell ref="A56:C56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S65"/>
  <sheetViews>
    <sheetView topLeftCell="A61" workbookViewId="0">
      <selection activeCell="B30" sqref="B30"/>
    </sheetView>
  </sheetViews>
  <sheetFormatPr defaultRowHeight="15"/>
  <cols>
    <col min="1" max="1" width="5.85546875" customWidth="1"/>
    <col min="2" max="2" width="24.42578125" customWidth="1"/>
    <col min="3" max="3" width="18.85546875" customWidth="1"/>
    <col min="4" max="4" width="14.5703125" customWidth="1"/>
    <col min="5" max="5" width="12" customWidth="1"/>
    <col min="6" max="6" width="14.42578125" customWidth="1"/>
    <col min="7" max="7" width="15.28515625" customWidth="1"/>
    <col min="8" max="8" width="12" customWidth="1"/>
    <col min="9" max="10" width="12.42578125" customWidth="1"/>
    <col min="11" max="11" width="15.5703125" customWidth="1"/>
    <col min="12" max="12" width="15.140625" customWidth="1"/>
    <col min="13" max="13" width="12.42578125" customWidth="1"/>
    <col min="14" max="15" width="12" customWidth="1"/>
    <col min="16" max="16" width="15.140625" customWidth="1"/>
    <col min="17" max="17" width="11.140625" customWidth="1"/>
    <col min="18" max="18" width="10.5703125" customWidth="1"/>
    <col min="19" max="19" width="15.85546875" customWidth="1"/>
  </cols>
  <sheetData>
    <row r="1" spans="1:19" ht="15.75" thickBot="1"/>
    <row r="2" spans="1:19" ht="19.5" thickBot="1">
      <c r="A2" s="80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19" ht="19.5" thickBot="1">
      <c r="A3" s="80" t="s">
        <v>1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19" ht="19.5" thickBot="1">
      <c r="A4" s="80" t="s">
        <v>133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1:19" ht="58.5" customHeight="1" thickBot="1">
      <c r="A5" s="83" t="s">
        <v>2</v>
      </c>
      <c r="B5" s="84"/>
      <c r="C5" s="84"/>
      <c r="D5" s="8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78" t="s">
        <v>3</v>
      </c>
      <c r="B6" s="78" t="s">
        <v>4</v>
      </c>
      <c r="C6" s="78" t="s">
        <v>5</v>
      </c>
      <c r="D6" s="86" t="s">
        <v>6</v>
      </c>
      <c r="E6" s="87"/>
      <c r="F6" s="88"/>
      <c r="G6" s="75" t="s">
        <v>7</v>
      </c>
      <c r="H6" s="76"/>
      <c r="I6" s="76"/>
      <c r="J6" s="77"/>
      <c r="K6" s="78" t="s">
        <v>8</v>
      </c>
      <c r="L6" s="75" t="s">
        <v>9</v>
      </c>
      <c r="M6" s="76"/>
      <c r="N6" s="76"/>
      <c r="O6" s="77"/>
      <c r="P6" s="78" t="s">
        <v>10</v>
      </c>
      <c r="Q6" s="78" t="s">
        <v>11</v>
      </c>
      <c r="R6" s="78" t="s">
        <v>12</v>
      </c>
      <c r="S6" s="78" t="s">
        <v>13</v>
      </c>
    </row>
    <row r="7" spans="1:19" ht="52.5" thickBot="1">
      <c r="A7" s="79"/>
      <c r="B7" s="79"/>
      <c r="C7" s="79"/>
      <c r="D7" s="2" t="s">
        <v>14</v>
      </c>
      <c r="E7" s="2" t="s">
        <v>15</v>
      </c>
      <c r="F7" s="2" t="s">
        <v>16</v>
      </c>
      <c r="G7" s="3" t="s">
        <v>17</v>
      </c>
      <c r="H7" s="3" t="s">
        <v>18</v>
      </c>
      <c r="I7" s="3" t="s">
        <v>19</v>
      </c>
      <c r="J7" s="3" t="s">
        <v>20</v>
      </c>
      <c r="K7" s="79"/>
      <c r="L7" s="3" t="s">
        <v>17</v>
      </c>
      <c r="M7" s="3" t="s">
        <v>18</v>
      </c>
      <c r="N7" s="3" t="s">
        <v>19</v>
      </c>
      <c r="O7" s="3" t="s">
        <v>20</v>
      </c>
      <c r="P7" s="79"/>
      <c r="Q7" s="79"/>
      <c r="R7" s="79"/>
      <c r="S7" s="79"/>
    </row>
    <row r="8" spans="1:19" ht="15.75" thickBot="1">
      <c r="A8" s="4">
        <v>1</v>
      </c>
      <c r="B8" s="5">
        <v>2</v>
      </c>
      <c r="C8" s="5">
        <v>3</v>
      </c>
      <c r="D8" s="6"/>
      <c r="E8" s="6"/>
      <c r="F8" s="6"/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</row>
    <row r="9" spans="1:19" ht="22.5" customHeight="1" thickBot="1">
      <c r="A9" s="69" t="s">
        <v>21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1"/>
    </row>
    <row r="10" spans="1:19" ht="46.5" customHeight="1" thickBot="1">
      <c r="A10" s="69" t="s">
        <v>22</v>
      </c>
      <c r="B10" s="70"/>
      <c r="C10" s="71"/>
      <c r="D10" s="7">
        <v>308503941</v>
      </c>
      <c r="E10" s="8">
        <v>0</v>
      </c>
      <c r="F10" s="7">
        <v>308503941</v>
      </c>
      <c r="G10" s="9">
        <v>308503941</v>
      </c>
      <c r="H10" s="10">
        <v>0</v>
      </c>
      <c r="I10" s="10">
        <v>0</v>
      </c>
      <c r="J10" s="10">
        <v>0</v>
      </c>
      <c r="K10" s="9">
        <v>308503941</v>
      </c>
      <c r="L10" s="9">
        <v>121537241</v>
      </c>
      <c r="M10" s="10">
        <v>0</v>
      </c>
      <c r="N10" s="10">
        <v>0</v>
      </c>
      <c r="O10" s="10">
        <v>0</v>
      </c>
      <c r="P10" s="9">
        <v>121537241</v>
      </c>
      <c r="Q10" s="10">
        <v>39.4</v>
      </c>
      <c r="R10" s="10">
        <v>41.55</v>
      </c>
      <c r="S10" s="9">
        <v>186966700</v>
      </c>
    </row>
    <row r="11" spans="1:19" ht="59.1" customHeight="1" thickBot="1">
      <c r="A11" s="11">
        <v>1</v>
      </c>
      <c r="B11" s="12" t="s">
        <v>23</v>
      </c>
      <c r="C11" s="19" t="s">
        <v>109</v>
      </c>
      <c r="D11" s="14">
        <v>308503941</v>
      </c>
      <c r="E11" s="15">
        <v>0</v>
      </c>
      <c r="F11" s="14">
        <v>308503941</v>
      </c>
      <c r="G11" s="16">
        <v>308503941</v>
      </c>
      <c r="H11" s="17">
        <v>0</v>
      </c>
      <c r="I11" s="17">
        <v>0</v>
      </c>
      <c r="J11" s="17">
        <v>0</v>
      </c>
      <c r="K11" s="16">
        <v>308503941</v>
      </c>
      <c r="L11" s="20">
        <v>121537241</v>
      </c>
      <c r="M11" s="18">
        <v>0</v>
      </c>
      <c r="N11" s="17">
        <v>0</v>
      </c>
      <c r="O11" s="17">
        <v>0</v>
      </c>
      <c r="P11" s="16">
        <v>121537241</v>
      </c>
      <c r="Q11" s="17">
        <v>39.4</v>
      </c>
      <c r="R11" s="17">
        <v>41.55</v>
      </c>
      <c r="S11" s="16">
        <v>186966700</v>
      </c>
    </row>
    <row r="12" spans="1:19" ht="30.95" customHeight="1" thickBot="1">
      <c r="A12" s="69" t="s">
        <v>24</v>
      </c>
      <c r="B12" s="70"/>
      <c r="C12" s="71"/>
      <c r="D12" s="7">
        <v>13424051049</v>
      </c>
      <c r="E12" s="8">
        <v>0</v>
      </c>
      <c r="F12" s="7">
        <v>13424051049</v>
      </c>
      <c r="G12" s="9">
        <v>13424051049</v>
      </c>
      <c r="H12" s="10">
        <v>0</v>
      </c>
      <c r="I12" s="10">
        <v>0</v>
      </c>
      <c r="J12" s="10">
        <v>0</v>
      </c>
      <c r="K12" s="9">
        <v>13424051049</v>
      </c>
      <c r="L12" s="9">
        <v>6483719337</v>
      </c>
      <c r="M12" s="10">
        <v>0</v>
      </c>
      <c r="N12" s="10">
        <v>0</v>
      </c>
      <c r="O12" s="10">
        <v>0</v>
      </c>
      <c r="P12" s="9">
        <v>6483719337</v>
      </c>
      <c r="Q12" s="10">
        <v>48.3</v>
      </c>
      <c r="R12" s="10">
        <v>49.93</v>
      </c>
      <c r="S12" s="9">
        <v>6940331712</v>
      </c>
    </row>
    <row r="13" spans="1:19" ht="46.5" customHeight="1" thickBot="1">
      <c r="A13" s="11" t="s">
        <v>25</v>
      </c>
      <c r="B13" s="12" t="s">
        <v>26</v>
      </c>
      <c r="C13" s="19" t="s">
        <v>27</v>
      </c>
      <c r="D13" s="14">
        <v>13179971049</v>
      </c>
      <c r="E13" s="15">
        <v>0</v>
      </c>
      <c r="F13" s="14">
        <v>13179971049</v>
      </c>
      <c r="G13" s="16">
        <v>13179971049</v>
      </c>
      <c r="H13" s="17">
        <v>0</v>
      </c>
      <c r="I13" s="17">
        <v>0</v>
      </c>
      <c r="J13" s="17">
        <v>0</v>
      </c>
      <c r="K13" s="16">
        <v>13179971049</v>
      </c>
      <c r="L13" s="20">
        <v>6380299337</v>
      </c>
      <c r="M13" s="18">
        <v>0</v>
      </c>
      <c r="N13" s="17">
        <v>0</v>
      </c>
      <c r="O13" s="17">
        <v>0</v>
      </c>
      <c r="P13" s="16">
        <v>6380299337</v>
      </c>
      <c r="Q13" s="17">
        <v>48.41</v>
      </c>
      <c r="R13" s="17">
        <v>50</v>
      </c>
      <c r="S13" s="16">
        <v>6799671712</v>
      </c>
    </row>
    <row r="14" spans="1:19" ht="51.95" customHeight="1" thickBot="1">
      <c r="A14" s="11" t="s">
        <v>28</v>
      </c>
      <c r="B14" s="12" t="s">
        <v>29</v>
      </c>
      <c r="C14" s="19" t="s">
        <v>27</v>
      </c>
      <c r="D14" s="14">
        <v>244080000</v>
      </c>
      <c r="E14" s="15">
        <v>0</v>
      </c>
      <c r="F14" s="14">
        <v>244080000</v>
      </c>
      <c r="G14" s="16">
        <v>244080000</v>
      </c>
      <c r="H14" s="17">
        <v>0</v>
      </c>
      <c r="I14" s="17">
        <v>0</v>
      </c>
      <c r="J14" s="17">
        <v>0</v>
      </c>
      <c r="K14" s="16">
        <v>244080000</v>
      </c>
      <c r="L14" s="20">
        <v>103420000</v>
      </c>
      <c r="M14" s="18">
        <v>0</v>
      </c>
      <c r="N14" s="17">
        <v>0</v>
      </c>
      <c r="O14" s="17">
        <v>0</v>
      </c>
      <c r="P14" s="16">
        <v>103420000</v>
      </c>
      <c r="Q14" s="17">
        <v>42.37</v>
      </c>
      <c r="R14" s="17">
        <v>46</v>
      </c>
      <c r="S14" s="16">
        <v>140660000</v>
      </c>
    </row>
    <row r="15" spans="1:19" ht="30.95" customHeight="1" thickBot="1">
      <c r="A15" s="69" t="s">
        <v>30</v>
      </c>
      <c r="B15" s="70"/>
      <c r="C15" s="71"/>
      <c r="D15" s="7">
        <v>462358142</v>
      </c>
      <c r="E15" s="8">
        <v>0</v>
      </c>
      <c r="F15" s="7">
        <v>462358142</v>
      </c>
      <c r="G15" s="9">
        <v>462358142</v>
      </c>
      <c r="H15" s="10">
        <v>0</v>
      </c>
      <c r="I15" s="10">
        <v>0</v>
      </c>
      <c r="J15" s="10">
        <v>0</v>
      </c>
      <c r="K15" s="9">
        <v>462358142</v>
      </c>
      <c r="L15" s="9">
        <v>209732673</v>
      </c>
      <c r="M15" s="10">
        <v>0</v>
      </c>
      <c r="N15" s="10">
        <v>0</v>
      </c>
      <c r="O15" s="10">
        <v>0</v>
      </c>
      <c r="P15" s="9">
        <v>209732673</v>
      </c>
      <c r="Q15" s="10">
        <v>45.36</v>
      </c>
      <c r="R15" s="10">
        <v>47.36</v>
      </c>
      <c r="S15" s="9">
        <v>252625469</v>
      </c>
    </row>
    <row r="16" spans="1:19" ht="48.95" customHeight="1" thickBot="1">
      <c r="A16" s="11" t="s">
        <v>25</v>
      </c>
      <c r="B16" s="12" t="s">
        <v>31</v>
      </c>
      <c r="C16" s="19" t="s">
        <v>32</v>
      </c>
      <c r="D16" s="14">
        <v>41273742</v>
      </c>
      <c r="E16" s="15">
        <v>0</v>
      </c>
      <c r="F16" s="14">
        <v>41273742</v>
      </c>
      <c r="G16" s="16">
        <v>41273742</v>
      </c>
      <c r="H16" s="17">
        <v>0</v>
      </c>
      <c r="I16" s="17">
        <v>0</v>
      </c>
      <c r="J16" s="17">
        <v>0</v>
      </c>
      <c r="K16" s="16">
        <v>41273742</v>
      </c>
      <c r="L16" s="20">
        <v>41263400</v>
      </c>
      <c r="M16" s="18">
        <v>0</v>
      </c>
      <c r="N16" s="17">
        <v>0</v>
      </c>
      <c r="O16" s="17">
        <v>0</v>
      </c>
      <c r="P16" s="16">
        <v>41263400</v>
      </c>
      <c r="Q16" s="17">
        <v>99.97</v>
      </c>
      <c r="R16" s="17">
        <v>100</v>
      </c>
      <c r="S16" s="16">
        <v>10342</v>
      </c>
    </row>
    <row r="17" spans="1:19" ht="54.6" customHeight="1" thickBot="1">
      <c r="A17" s="11" t="s">
        <v>28</v>
      </c>
      <c r="B17" s="12" t="s">
        <v>33</v>
      </c>
      <c r="C17" s="19" t="s">
        <v>32</v>
      </c>
      <c r="D17" s="14">
        <v>62635000</v>
      </c>
      <c r="E17" s="15">
        <v>0</v>
      </c>
      <c r="F17" s="14">
        <v>62635000</v>
      </c>
      <c r="G17" s="16">
        <v>62635000</v>
      </c>
      <c r="H17" s="17">
        <v>0</v>
      </c>
      <c r="I17" s="17">
        <v>0</v>
      </c>
      <c r="J17" s="17">
        <v>0</v>
      </c>
      <c r="K17" s="16">
        <v>62635000</v>
      </c>
      <c r="L17" s="20">
        <v>11970000</v>
      </c>
      <c r="M17" s="18">
        <v>0</v>
      </c>
      <c r="N17" s="17">
        <v>0</v>
      </c>
      <c r="O17" s="17">
        <v>0</v>
      </c>
      <c r="P17" s="16">
        <v>11970000</v>
      </c>
      <c r="Q17" s="17">
        <v>19.11</v>
      </c>
      <c r="R17" s="17">
        <v>25.2</v>
      </c>
      <c r="S17" s="16">
        <v>50665000</v>
      </c>
    </row>
    <row r="18" spans="1:19" ht="53.1" customHeight="1" thickBot="1">
      <c r="A18" s="11" t="s">
        <v>34</v>
      </c>
      <c r="B18" s="12" t="s">
        <v>35</v>
      </c>
      <c r="C18" s="19" t="s">
        <v>32</v>
      </c>
      <c r="D18" s="14">
        <v>7229400</v>
      </c>
      <c r="E18" s="15">
        <v>0</v>
      </c>
      <c r="F18" s="14">
        <v>7229400</v>
      </c>
      <c r="G18" s="16">
        <v>7229400</v>
      </c>
      <c r="H18" s="17">
        <v>0</v>
      </c>
      <c r="I18" s="17">
        <v>0</v>
      </c>
      <c r="J18" s="17">
        <v>0</v>
      </c>
      <c r="K18" s="16">
        <v>7229400</v>
      </c>
      <c r="L18" s="20">
        <v>4250000</v>
      </c>
      <c r="M18" s="18">
        <v>0</v>
      </c>
      <c r="N18" s="17">
        <v>0</v>
      </c>
      <c r="O18" s="17">
        <v>0</v>
      </c>
      <c r="P18" s="16">
        <v>4250000</v>
      </c>
      <c r="Q18" s="17">
        <v>58.79</v>
      </c>
      <c r="R18" s="17">
        <v>60.75</v>
      </c>
      <c r="S18" s="16">
        <v>2979400</v>
      </c>
    </row>
    <row r="19" spans="1:19" ht="51.95" customHeight="1" thickBot="1">
      <c r="A19" s="11" t="s">
        <v>36</v>
      </c>
      <c r="B19" s="12" t="s">
        <v>37</v>
      </c>
      <c r="C19" s="19" t="s">
        <v>32</v>
      </c>
      <c r="D19" s="14">
        <v>351220000</v>
      </c>
      <c r="E19" s="15">
        <v>0</v>
      </c>
      <c r="F19" s="14">
        <v>351220000</v>
      </c>
      <c r="G19" s="16">
        <v>351220000</v>
      </c>
      <c r="H19" s="17">
        <v>0</v>
      </c>
      <c r="I19" s="17">
        <v>0</v>
      </c>
      <c r="J19" s="17">
        <v>0</v>
      </c>
      <c r="K19" s="16">
        <v>351220000</v>
      </c>
      <c r="L19" s="20">
        <v>152249273</v>
      </c>
      <c r="M19" s="18">
        <v>0</v>
      </c>
      <c r="N19" s="17">
        <v>0</v>
      </c>
      <c r="O19" s="17">
        <v>0</v>
      </c>
      <c r="P19" s="16">
        <v>152249273</v>
      </c>
      <c r="Q19" s="17">
        <v>43.35</v>
      </c>
      <c r="R19" s="17">
        <v>44.85</v>
      </c>
      <c r="S19" s="16">
        <v>198970727</v>
      </c>
    </row>
    <row r="20" spans="1:19" ht="46.5" customHeight="1" thickBot="1">
      <c r="A20" s="69" t="s">
        <v>38</v>
      </c>
      <c r="B20" s="70"/>
      <c r="C20" s="71"/>
      <c r="D20" s="7">
        <v>467882477</v>
      </c>
      <c r="E20" s="8">
        <v>0</v>
      </c>
      <c r="F20" s="7">
        <v>467882477</v>
      </c>
      <c r="G20" s="9">
        <v>467882477</v>
      </c>
      <c r="H20" s="10">
        <v>0</v>
      </c>
      <c r="I20" s="10">
        <v>0</v>
      </c>
      <c r="J20" s="10">
        <v>0</v>
      </c>
      <c r="K20" s="9">
        <v>467882477</v>
      </c>
      <c r="L20" s="9">
        <v>230990638</v>
      </c>
      <c r="M20" s="10">
        <v>0</v>
      </c>
      <c r="N20" s="10">
        <v>0</v>
      </c>
      <c r="O20" s="10">
        <v>0</v>
      </c>
      <c r="P20" s="9">
        <v>230990638</v>
      </c>
      <c r="Q20" s="10">
        <v>49.37</v>
      </c>
      <c r="R20" s="10">
        <v>51.45</v>
      </c>
      <c r="S20" s="9">
        <v>236891839</v>
      </c>
    </row>
    <row r="21" spans="1:19" ht="56.45" customHeight="1" thickBot="1">
      <c r="A21" s="11" t="s">
        <v>25</v>
      </c>
      <c r="B21" s="12" t="s">
        <v>39</v>
      </c>
      <c r="C21" s="19" t="s">
        <v>40</v>
      </c>
      <c r="D21" s="14">
        <v>467882477</v>
      </c>
      <c r="E21" s="15">
        <v>0</v>
      </c>
      <c r="F21" s="14">
        <v>467882477</v>
      </c>
      <c r="G21" s="16">
        <v>467882477</v>
      </c>
      <c r="H21" s="17">
        <v>0</v>
      </c>
      <c r="I21" s="17">
        <v>0</v>
      </c>
      <c r="J21" s="17">
        <v>0</v>
      </c>
      <c r="K21" s="16">
        <v>467882477</v>
      </c>
      <c r="L21" s="20">
        <v>230990638</v>
      </c>
      <c r="M21" s="18">
        <v>0</v>
      </c>
      <c r="N21" s="17">
        <v>0</v>
      </c>
      <c r="O21" s="17">
        <v>0</v>
      </c>
      <c r="P21" s="16">
        <v>230990638</v>
      </c>
      <c r="Q21" s="17">
        <v>49.37</v>
      </c>
      <c r="R21" s="17">
        <v>51.45</v>
      </c>
      <c r="S21" s="16">
        <v>236891839</v>
      </c>
    </row>
    <row r="22" spans="1:19" ht="39.6" customHeight="1" thickBot="1">
      <c r="A22" s="69" t="s">
        <v>41</v>
      </c>
      <c r="B22" s="70"/>
      <c r="C22" s="71"/>
      <c r="D22" s="7">
        <v>287156918</v>
      </c>
      <c r="E22" s="8">
        <v>0</v>
      </c>
      <c r="F22" s="7">
        <v>287156918</v>
      </c>
      <c r="G22" s="9">
        <v>287156918</v>
      </c>
      <c r="H22" s="10">
        <v>0</v>
      </c>
      <c r="I22" s="10">
        <v>0</v>
      </c>
      <c r="J22" s="10">
        <v>0</v>
      </c>
      <c r="K22" s="9">
        <v>287156918</v>
      </c>
      <c r="L22" s="9">
        <v>75985000</v>
      </c>
      <c r="M22" s="10">
        <v>0</v>
      </c>
      <c r="N22" s="10">
        <v>0</v>
      </c>
      <c r="O22" s="10">
        <v>0</v>
      </c>
      <c r="P22" s="9">
        <v>75985000</v>
      </c>
      <c r="Q22" s="10">
        <v>26.46</v>
      </c>
      <c r="R22" s="10">
        <v>28.76</v>
      </c>
      <c r="S22" s="9">
        <v>211171918</v>
      </c>
    </row>
    <row r="23" spans="1:19" ht="96.6" customHeight="1" thickBot="1">
      <c r="A23" s="11" t="s">
        <v>25</v>
      </c>
      <c r="B23" s="12" t="s">
        <v>42</v>
      </c>
      <c r="C23" s="19" t="s">
        <v>27</v>
      </c>
      <c r="D23" s="14">
        <v>205100000</v>
      </c>
      <c r="E23" s="15">
        <v>0</v>
      </c>
      <c r="F23" s="14">
        <v>205100000</v>
      </c>
      <c r="G23" s="16">
        <v>205100000</v>
      </c>
      <c r="H23" s="17">
        <v>0</v>
      </c>
      <c r="I23" s="17">
        <v>0</v>
      </c>
      <c r="J23" s="17">
        <v>0</v>
      </c>
      <c r="K23" s="16">
        <v>205100000</v>
      </c>
      <c r="L23" s="20">
        <v>27680000</v>
      </c>
      <c r="M23" s="18">
        <v>0</v>
      </c>
      <c r="N23" s="17">
        <v>0</v>
      </c>
      <c r="O23" s="17">
        <v>0</v>
      </c>
      <c r="P23" s="16">
        <v>27680000</v>
      </c>
      <c r="Q23" s="17">
        <v>13.5</v>
      </c>
      <c r="R23" s="17">
        <v>15.75</v>
      </c>
      <c r="S23" s="16">
        <v>177420000</v>
      </c>
    </row>
    <row r="24" spans="1:19" ht="95.25" thickBot="1">
      <c r="A24" s="11" t="s">
        <v>28</v>
      </c>
      <c r="B24" s="37" t="s">
        <v>43</v>
      </c>
      <c r="C24" s="19" t="s">
        <v>27</v>
      </c>
      <c r="D24" s="14">
        <v>17700000</v>
      </c>
      <c r="E24" s="15">
        <v>0</v>
      </c>
      <c r="F24" s="14">
        <v>17700000</v>
      </c>
      <c r="G24" s="16">
        <v>17700000</v>
      </c>
      <c r="H24" s="17">
        <v>0</v>
      </c>
      <c r="I24" s="17">
        <v>0</v>
      </c>
      <c r="J24" s="17">
        <v>0</v>
      </c>
      <c r="K24" s="16">
        <v>17700000</v>
      </c>
      <c r="L24" s="18">
        <v>0</v>
      </c>
      <c r="M24" s="18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6">
        <v>17700000</v>
      </c>
    </row>
    <row r="25" spans="1:19" ht="39.6" customHeight="1" thickBot="1">
      <c r="A25" s="11" t="s">
        <v>34</v>
      </c>
      <c r="B25" s="12" t="s">
        <v>44</v>
      </c>
      <c r="C25" s="19" t="s">
        <v>27</v>
      </c>
      <c r="D25" s="14">
        <v>64356918</v>
      </c>
      <c r="E25" s="15">
        <v>0</v>
      </c>
      <c r="F25" s="14">
        <v>64356918</v>
      </c>
      <c r="G25" s="16">
        <v>64356918</v>
      </c>
      <c r="H25" s="17">
        <v>0</v>
      </c>
      <c r="I25" s="17">
        <v>0</v>
      </c>
      <c r="J25" s="17">
        <v>0</v>
      </c>
      <c r="K25" s="16">
        <v>64356918</v>
      </c>
      <c r="L25" s="20">
        <v>48305000</v>
      </c>
      <c r="M25" s="18">
        <v>0</v>
      </c>
      <c r="N25" s="17">
        <v>0</v>
      </c>
      <c r="O25" s="17">
        <v>0</v>
      </c>
      <c r="P25" s="16">
        <v>48305000</v>
      </c>
      <c r="Q25" s="17">
        <v>75.06</v>
      </c>
      <c r="R25" s="17">
        <v>78.150000000000006</v>
      </c>
      <c r="S25" s="16">
        <v>16051918</v>
      </c>
    </row>
    <row r="26" spans="1:19" ht="16.5" thickBot="1">
      <c r="A26" s="69" t="s">
        <v>45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</row>
    <row r="27" spans="1:19" ht="83.1" customHeight="1" thickBot="1">
      <c r="A27" s="69" t="s">
        <v>46</v>
      </c>
      <c r="B27" s="70"/>
      <c r="C27" s="71"/>
      <c r="D27" s="7">
        <v>4050000000</v>
      </c>
      <c r="E27" s="8">
        <v>0</v>
      </c>
      <c r="F27" s="7">
        <v>4050000000</v>
      </c>
      <c r="G27" s="9">
        <v>4050000000</v>
      </c>
      <c r="H27" s="10">
        <v>0</v>
      </c>
      <c r="I27" s="10">
        <v>0</v>
      </c>
      <c r="J27" s="10">
        <v>0</v>
      </c>
      <c r="K27" s="9">
        <v>4050000000</v>
      </c>
      <c r="L27" s="9">
        <v>2711206150</v>
      </c>
      <c r="M27" s="10">
        <v>0</v>
      </c>
      <c r="N27" s="10">
        <v>0</v>
      </c>
      <c r="O27" s="10">
        <v>0</v>
      </c>
      <c r="P27" s="9">
        <v>2711206150</v>
      </c>
      <c r="Q27" s="10">
        <v>66.94</v>
      </c>
      <c r="R27" s="10">
        <v>68.849999999999994</v>
      </c>
      <c r="S27" s="9">
        <v>1338793850</v>
      </c>
    </row>
    <row r="28" spans="1:19" ht="111" thickBot="1">
      <c r="A28" s="11" t="s">
        <v>25</v>
      </c>
      <c r="B28" s="37" t="s">
        <v>47</v>
      </c>
      <c r="C28" s="19" t="s">
        <v>48</v>
      </c>
      <c r="D28" s="14">
        <v>4050000000</v>
      </c>
      <c r="E28" s="15">
        <v>0</v>
      </c>
      <c r="F28" s="14">
        <v>4050000000</v>
      </c>
      <c r="G28" s="16">
        <v>4050000000</v>
      </c>
      <c r="H28" s="17">
        <v>0</v>
      </c>
      <c r="I28" s="17">
        <v>0</v>
      </c>
      <c r="J28" s="17">
        <v>0</v>
      </c>
      <c r="K28" s="16">
        <v>4050000000</v>
      </c>
      <c r="L28" s="20">
        <v>2711206150</v>
      </c>
      <c r="M28" s="18">
        <v>0</v>
      </c>
      <c r="N28" s="17">
        <v>0</v>
      </c>
      <c r="O28" s="17">
        <v>0</v>
      </c>
      <c r="P28" s="16">
        <v>2711206150</v>
      </c>
      <c r="Q28" s="17">
        <v>66.94</v>
      </c>
      <c r="R28" s="17">
        <v>68.849999999999994</v>
      </c>
      <c r="S28" s="16">
        <v>1338793850</v>
      </c>
    </row>
    <row r="29" spans="1:19" ht="78" customHeight="1" thickBot="1">
      <c r="A29" s="69" t="s">
        <v>49</v>
      </c>
      <c r="B29" s="70"/>
      <c r="C29" s="71"/>
      <c r="D29" s="7">
        <v>72120000</v>
      </c>
      <c r="E29" s="8">
        <v>0</v>
      </c>
      <c r="F29" s="7">
        <v>72120000</v>
      </c>
      <c r="G29" s="9">
        <v>72120000</v>
      </c>
      <c r="H29" s="10">
        <v>0</v>
      </c>
      <c r="I29" s="10">
        <v>0</v>
      </c>
      <c r="J29" s="10">
        <v>0</v>
      </c>
      <c r="K29" s="9">
        <v>72120000</v>
      </c>
      <c r="L29" s="9">
        <v>64999160</v>
      </c>
      <c r="M29" s="10">
        <v>0</v>
      </c>
      <c r="N29" s="10">
        <v>0</v>
      </c>
      <c r="O29" s="10">
        <v>0</v>
      </c>
      <c r="P29" s="9">
        <v>64999160</v>
      </c>
      <c r="Q29" s="10">
        <v>90.13</v>
      </c>
      <c r="R29" s="10">
        <v>91.86</v>
      </c>
      <c r="S29" s="9">
        <v>7120840</v>
      </c>
    </row>
    <row r="30" spans="1:19" ht="48" thickBot="1">
      <c r="A30" s="11" t="s">
        <v>25</v>
      </c>
      <c r="B30" s="37" t="s">
        <v>50</v>
      </c>
      <c r="C30" s="19" t="s">
        <v>51</v>
      </c>
      <c r="D30" s="14">
        <v>72120000</v>
      </c>
      <c r="E30" s="15">
        <v>0</v>
      </c>
      <c r="F30" s="14">
        <v>72120000</v>
      </c>
      <c r="G30" s="16">
        <v>72120000</v>
      </c>
      <c r="H30" s="17">
        <v>0</v>
      </c>
      <c r="I30" s="17">
        <v>0</v>
      </c>
      <c r="J30" s="17">
        <v>0</v>
      </c>
      <c r="K30" s="16">
        <v>72120000</v>
      </c>
      <c r="L30" s="20">
        <v>64999160</v>
      </c>
      <c r="M30" s="18">
        <v>0</v>
      </c>
      <c r="N30" s="17">
        <v>0</v>
      </c>
      <c r="O30" s="17">
        <v>0</v>
      </c>
      <c r="P30" s="16">
        <v>64999160</v>
      </c>
      <c r="Q30" s="17">
        <v>90.13</v>
      </c>
      <c r="R30" s="17">
        <v>91.86</v>
      </c>
      <c r="S30" s="16">
        <v>7120840</v>
      </c>
    </row>
    <row r="31" spans="1:19" ht="16.5" thickBot="1">
      <c r="A31" s="69" t="s">
        <v>52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ht="84.6" customHeight="1" thickBot="1">
      <c r="A32" s="69" t="s">
        <v>53</v>
      </c>
      <c r="B32" s="70"/>
      <c r="C32" s="71"/>
      <c r="D32" s="7">
        <v>169520000</v>
      </c>
      <c r="E32" s="8">
        <v>0</v>
      </c>
      <c r="F32" s="7">
        <v>169520000</v>
      </c>
      <c r="G32" s="9">
        <v>169520000</v>
      </c>
      <c r="H32" s="10">
        <v>0</v>
      </c>
      <c r="I32" s="10">
        <v>0</v>
      </c>
      <c r="J32" s="10">
        <v>0</v>
      </c>
      <c r="K32" s="9">
        <v>169520000</v>
      </c>
      <c r="L32" s="9">
        <v>84965000</v>
      </c>
      <c r="M32" s="10">
        <v>0</v>
      </c>
      <c r="N32" s="10">
        <v>0</v>
      </c>
      <c r="O32" s="10">
        <v>0</v>
      </c>
      <c r="P32" s="9">
        <v>84965000</v>
      </c>
      <c r="Q32" s="10">
        <v>50.12</v>
      </c>
      <c r="R32" s="10">
        <v>52</v>
      </c>
      <c r="S32" s="9">
        <v>84555000</v>
      </c>
    </row>
    <row r="33" spans="1:19" ht="51.95" customHeight="1" thickBot="1">
      <c r="A33" s="11" t="s">
        <v>25</v>
      </c>
      <c r="B33" s="12" t="s">
        <v>54</v>
      </c>
      <c r="C33" s="19" t="s">
        <v>132</v>
      </c>
      <c r="D33" s="14">
        <v>169520000</v>
      </c>
      <c r="E33" s="15">
        <v>0</v>
      </c>
      <c r="F33" s="14">
        <v>169520000</v>
      </c>
      <c r="G33" s="16">
        <v>169520000</v>
      </c>
      <c r="H33" s="17">
        <v>0</v>
      </c>
      <c r="I33" s="17">
        <v>0</v>
      </c>
      <c r="J33" s="17">
        <v>0</v>
      </c>
      <c r="K33" s="16">
        <v>169520000</v>
      </c>
      <c r="L33" s="20">
        <v>84965000</v>
      </c>
      <c r="M33" s="18">
        <v>0</v>
      </c>
      <c r="N33" s="17">
        <v>0</v>
      </c>
      <c r="O33" s="17">
        <v>0</v>
      </c>
      <c r="P33" s="16">
        <v>84965000</v>
      </c>
      <c r="Q33" s="17">
        <v>50.12</v>
      </c>
      <c r="R33" s="17">
        <v>52</v>
      </c>
      <c r="S33" s="16">
        <v>84555000</v>
      </c>
    </row>
    <row r="34" spans="1:19" ht="24.95" customHeight="1" thickBot="1">
      <c r="A34" s="69" t="s">
        <v>56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41.45" customHeight="1" thickBot="1">
      <c r="A35" s="69" t="s">
        <v>57</v>
      </c>
      <c r="B35" s="70"/>
      <c r="C35" s="71"/>
      <c r="D35" s="7">
        <v>232520000</v>
      </c>
      <c r="E35" s="8">
        <v>0</v>
      </c>
      <c r="F35" s="7">
        <v>232520000</v>
      </c>
      <c r="G35" s="9">
        <v>232520000</v>
      </c>
      <c r="H35" s="10">
        <v>0</v>
      </c>
      <c r="I35" s="10">
        <v>0</v>
      </c>
      <c r="J35" s="10">
        <v>0</v>
      </c>
      <c r="K35" s="9">
        <v>232520000</v>
      </c>
      <c r="L35" s="9">
        <v>123507940</v>
      </c>
      <c r="M35" s="10">
        <v>0</v>
      </c>
      <c r="N35" s="10">
        <v>0</v>
      </c>
      <c r="O35" s="10">
        <v>0</v>
      </c>
      <c r="P35" s="9">
        <v>123507940</v>
      </c>
      <c r="Q35" s="10">
        <v>53.12</v>
      </c>
      <c r="R35" s="10">
        <v>55.1</v>
      </c>
      <c r="S35" s="9">
        <v>109012060</v>
      </c>
    </row>
    <row r="36" spans="1:19" ht="69" customHeight="1" thickBot="1">
      <c r="A36" s="11" t="s">
        <v>25</v>
      </c>
      <c r="B36" s="12" t="s">
        <v>58</v>
      </c>
      <c r="C36" s="19" t="s">
        <v>59</v>
      </c>
      <c r="D36" s="14">
        <v>232520000</v>
      </c>
      <c r="E36" s="15">
        <v>0</v>
      </c>
      <c r="F36" s="14">
        <v>232520000</v>
      </c>
      <c r="G36" s="16">
        <v>232520000</v>
      </c>
      <c r="H36" s="17">
        <v>0</v>
      </c>
      <c r="I36" s="17">
        <v>0</v>
      </c>
      <c r="J36" s="17">
        <v>0</v>
      </c>
      <c r="K36" s="16">
        <v>232520000</v>
      </c>
      <c r="L36" s="20">
        <v>123507940</v>
      </c>
      <c r="M36" s="18">
        <v>0</v>
      </c>
      <c r="N36" s="17">
        <v>0</v>
      </c>
      <c r="O36" s="17">
        <v>0</v>
      </c>
      <c r="P36" s="16">
        <v>123507940</v>
      </c>
      <c r="Q36" s="17">
        <v>53.12</v>
      </c>
      <c r="R36" s="17">
        <v>55.1</v>
      </c>
      <c r="S36" s="16">
        <v>109012060</v>
      </c>
    </row>
    <row r="37" spans="1:19" ht="34.5" customHeight="1" thickBot="1">
      <c r="A37" s="69" t="s">
        <v>60</v>
      </c>
      <c r="B37" s="70"/>
      <c r="C37" s="71"/>
      <c r="D37" s="7">
        <v>1046959223</v>
      </c>
      <c r="E37" s="8">
        <v>0</v>
      </c>
      <c r="F37" s="7">
        <v>1046959223</v>
      </c>
      <c r="G37" s="9">
        <v>1037713223</v>
      </c>
      <c r="H37" s="9">
        <v>9246000</v>
      </c>
      <c r="I37" s="10">
        <v>0</v>
      </c>
      <c r="J37" s="10">
        <v>0</v>
      </c>
      <c r="K37" s="9">
        <v>1046959223</v>
      </c>
      <c r="L37" s="9">
        <v>397073117</v>
      </c>
      <c r="M37" s="10">
        <v>0</v>
      </c>
      <c r="N37" s="10">
        <v>0</v>
      </c>
      <c r="O37" s="10">
        <v>0</v>
      </c>
      <c r="P37" s="9">
        <v>397073117</v>
      </c>
      <c r="Q37" s="10">
        <v>37.93</v>
      </c>
      <c r="R37" s="10">
        <v>39.6</v>
      </c>
      <c r="S37" s="9">
        <v>649886106</v>
      </c>
    </row>
    <row r="38" spans="1:19" ht="36.6" customHeight="1" thickBot="1">
      <c r="A38" s="11" t="s">
        <v>25</v>
      </c>
      <c r="B38" s="12" t="s">
        <v>61</v>
      </c>
      <c r="C38" s="19" t="s">
        <v>125</v>
      </c>
      <c r="D38" s="14">
        <v>366574612</v>
      </c>
      <c r="E38" s="15">
        <v>0</v>
      </c>
      <c r="F38" s="14">
        <v>366574612</v>
      </c>
      <c r="G38" s="16">
        <v>366574612</v>
      </c>
      <c r="H38" s="17">
        <v>0</v>
      </c>
      <c r="I38" s="17">
        <v>0</v>
      </c>
      <c r="J38" s="17">
        <v>0</v>
      </c>
      <c r="K38" s="16">
        <v>366574612</v>
      </c>
      <c r="L38" s="20">
        <v>197948917</v>
      </c>
      <c r="M38" s="18">
        <v>0</v>
      </c>
      <c r="N38" s="17">
        <v>0</v>
      </c>
      <c r="O38" s="17">
        <v>0</v>
      </c>
      <c r="P38" s="16">
        <v>197948917</v>
      </c>
      <c r="Q38" s="17">
        <v>54</v>
      </c>
      <c r="R38" s="17">
        <v>55.35</v>
      </c>
      <c r="S38" s="16">
        <v>168625695</v>
      </c>
    </row>
    <row r="39" spans="1:19" ht="52.5" customHeight="1" thickBot="1">
      <c r="A39" s="11" t="s">
        <v>28</v>
      </c>
      <c r="B39" s="12" t="s">
        <v>63</v>
      </c>
      <c r="C39" s="19" t="s">
        <v>64</v>
      </c>
      <c r="D39" s="14">
        <v>670063679</v>
      </c>
      <c r="E39" s="15">
        <v>0</v>
      </c>
      <c r="F39" s="14">
        <v>670063679</v>
      </c>
      <c r="G39" s="16">
        <v>660817679</v>
      </c>
      <c r="H39" s="16">
        <v>9246000</v>
      </c>
      <c r="I39" s="17">
        <v>0</v>
      </c>
      <c r="J39" s="17">
        <v>0</v>
      </c>
      <c r="K39" s="16">
        <v>670063679</v>
      </c>
      <c r="L39" s="20">
        <v>188810500</v>
      </c>
      <c r="M39" s="18">
        <v>0</v>
      </c>
      <c r="N39" s="17">
        <v>0</v>
      </c>
      <c r="O39" s="17">
        <v>0</v>
      </c>
      <c r="P39" s="16">
        <v>188810500</v>
      </c>
      <c r="Q39" s="17">
        <v>28.18</v>
      </c>
      <c r="R39" s="17">
        <v>30.05</v>
      </c>
      <c r="S39" s="16">
        <v>481253179</v>
      </c>
    </row>
    <row r="40" spans="1:19" ht="52.5" customHeight="1" thickBot="1">
      <c r="A40" s="11" t="s">
        <v>34</v>
      </c>
      <c r="B40" s="12" t="s">
        <v>65</v>
      </c>
      <c r="C40" s="19" t="s">
        <v>64</v>
      </c>
      <c r="D40" s="14">
        <v>10320932</v>
      </c>
      <c r="E40" s="15">
        <v>0</v>
      </c>
      <c r="F40" s="14">
        <v>10320932</v>
      </c>
      <c r="G40" s="16">
        <v>10320932</v>
      </c>
      <c r="H40" s="17">
        <v>0</v>
      </c>
      <c r="I40" s="17">
        <v>0</v>
      </c>
      <c r="J40" s="17">
        <v>0</v>
      </c>
      <c r="K40" s="16">
        <v>10320932</v>
      </c>
      <c r="L40" s="20">
        <v>10313700</v>
      </c>
      <c r="M40" s="18">
        <v>0</v>
      </c>
      <c r="N40" s="17">
        <v>0</v>
      </c>
      <c r="O40" s="17">
        <v>0</v>
      </c>
      <c r="P40" s="16">
        <v>10313700</v>
      </c>
      <c r="Q40" s="17">
        <v>99.93</v>
      </c>
      <c r="R40" s="17">
        <v>100</v>
      </c>
      <c r="S40" s="16">
        <v>7232</v>
      </c>
    </row>
    <row r="41" spans="1:19" ht="41.45" customHeight="1" thickBot="1">
      <c r="A41" s="69" t="s">
        <v>66</v>
      </c>
      <c r="B41" s="70"/>
      <c r="C41" s="71"/>
      <c r="D41" s="7">
        <v>110120000</v>
      </c>
      <c r="E41" s="8">
        <v>0</v>
      </c>
      <c r="F41" s="7">
        <v>110120000</v>
      </c>
      <c r="G41" s="9">
        <v>110120000</v>
      </c>
      <c r="H41" s="10">
        <v>0</v>
      </c>
      <c r="I41" s="10">
        <v>0</v>
      </c>
      <c r="J41" s="10">
        <v>0</v>
      </c>
      <c r="K41" s="9">
        <v>110120000</v>
      </c>
      <c r="L41" s="9">
        <v>69765025</v>
      </c>
      <c r="M41" s="10">
        <v>0</v>
      </c>
      <c r="N41" s="10">
        <v>0</v>
      </c>
      <c r="O41" s="10">
        <v>0</v>
      </c>
      <c r="P41" s="9">
        <v>69765025</v>
      </c>
      <c r="Q41" s="17">
        <v>63.35</v>
      </c>
      <c r="R41" s="10">
        <v>65</v>
      </c>
      <c r="S41" s="9">
        <v>40354975</v>
      </c>
    </row>
    <row r="42" spans="1:19" ht="144.6" customHeight="1" thickBot="1">
      <c r="A42" s="11" t="s">
        <v>25</v>
      </c>
      <c r="B42" s="37" t="s">
        <v>67</v>
      </c>
      <c r="C42" s="19" t="s">
        <v>126</v>
      </c>
      <c r="D42" s="14">
        <v>110120000</v>
      </c>
      <c r="E42" s="15">
        <v>0</v>
      </c>
      <c r="F42" s="14">
        <v>110120000</v>
      </c>
      <c r="G42" s="16">
        <v>110120000</v>
      </c>
      <c r="H42" s="17">
        <v>0</v>
      </c>
      <c r="I42" s="17">
        <v>0</v>
      </c>
      <c r="J42" s="17">
        <v>0</v>
      </c>
      <c r="K42" s="16">
        <v>110120000</v>
      </c>
      <c r="L42" s="20">
        <v>69765025</v>
      </c>
      <c r="M42" s="18">
        <v>0</v>
      </c>
      <c r="N42" s="17">
        <v>0</v>
      </c>
      <c r="O42" s="17">
        <v>0</v>
      </c>
      <c r="P42" s="16">
        <v>69765025</v>
      </c>
      <c r="Q42" s="17">
        <v>63.35</v>
      </c>
      <c r="R42" s="17">
        <v>65</v>
      </c>
      <c r="S42" s="16">
        <v>40354975</v>
      </c>
    </row>
    <row r="43" spans="1:19" ht="30" customHeight="1" thickBot="1">
      <c r="A43" s="69" t="s">
        <v>69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30.95" customHeight="1" thickBot="1">
      <c r="A44" s="69" t="s">
        <v>70</v>
      </c>
      <c r="B44" s="70"/>
      <c r="C44" s="71"/>
      <c r="D44" s="7">
        <v>141550000</v>
      </c>
      <c r="E44" s="8">
        <v>0</v>
      </c>
      <c r="F44" s="7">
        <v>141550000</v>
      </c>
      <c r="G44" s="9">
        <v>141550000</v>
      </c>
      <c r="H44" s="10">
        <v>0</v>
      </c>
      <c r="I44" s="10">
        <v>0</v>
      </c>
      <c r="J44" s="10">
        <v>0</v>
      </c>
      <c r="K44" s="9">
        <v>141550000</v>
      </c>
      <c r="L44" s="9">
        <v>72038500</v>
      </c>
      <c r="M44" s="10">
        <v>0</v>
      </c>
      <c r="N44" s="10">
        <v>0</v>
      </c>
      <c r="O44" s="10">
        <v>0</v>
      </c>
      <c r="P44" s="9">
        <v>72038500</v>
      </c>
      <c r="Q44" s="10">
        <v>50.89</v>
      </c>
      <c r="R44" s="10">
        <v>52.65</v>
      </c>
      <c r="S44" s="9">
        <v>69511500</v>
      </c>
    </row>
    <row r="45" spans="1:19" ht="66.95" customHeight="1" thickBot="1">
      <c r="A45" s="11" t="s">
        <v>25</v>
      </c>
      <c r="B45" s="12" t="s">
        <v>71</v>
      </c>
      <c r="C45" s="19" t="s">
        <v>72</v>
      </c>
      <c r="D45" s="14">
        <v>141550000</v>
      </c>
      <c r="E45" s="15">
        <v>0</v>
      </c>
      <c r="F45" s="14">
        <v>141550000</v>
      </c>
      <c r="G45" s="16">
        <v>141550000</v>
      </c>
      <c r="H45" s="17">
        <v>0</v>
      </c>
      <c r="I45" s="17">
        <v>0</v>
      </c>
      <c r="J45" s="17">
        <v>0</v>
      </c>
      <c r="K45" s="16">
        <v>141550000</v>
      </c>
      <c r="L45" s="20">
        <v>72038500</v>
      </c>
      <c r="M45" s="18">
        <v>0</v>
      </c>
      <c r="N45" s="17">
        <v>0</v>
      </c>
      <c r="O45" s="17">
        <v>0</v>
      </c>
      <c r="P45" s="9">
        <v>72038500</v>
      </c>
      <c r="Q45" s="17">
        <v>50.89</v>
      </c>
      <c r="R45" s="17">
        <v>52.65</v>
      </c>
      <c r="S45" s="16">
        <v>69511500</v>
      </c>
    </row>
    <row r="46" spans="1:19" ht="23.45" customHeight="1" thickBot="1">
      <c r="A46" s="69" t="s">
        <v>73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ht="41.45" customHeight="1" thickBot="1">
      <c r="A47" s="69" t="s">
        <v>74</v>
      </c>
      <c r="B47" s="70"/>
      <c r="C47" s="71"/>
      <c r="D47" s="7">
        <v>1585225000</v>
      </c>
      <c r="E47" s="8">
        <v>0</v>
      </c>
      <c r="F47" s="7">
        <v>1585225000</v>
      </c>
      <c r="G47" s="9">
        <v>1585225000</v>
      </c>
      <c r="H47" s="10">
        <v>0</v>
      </c>
      <c r="I47" s="10">
        <v>0</v>
      </c>
      <c r="J47" s="10">
        <v>0</v>
      </c>
      <c r="K47" s="9">
        <v>1585225000</v>
      </c>
      <c r="L47" s="9">
        <v>748032576</v>
      </c>
      <c r="M47" s="10">
        <v>0</v>
      </c>
      <c r="N47" s="10">
        <v>0</v>
      </c>
      <c r="O47" s="10">
        <v>0</v>
      </c>
      <c r="P47" s="9">
        <v>748032576</v>
      </c>
      <c r="Q47" s="10">
        <v>47.19</v>
      </c>
      <c r="R47" s="10">
        <v>51.89</v>
      </c>
      <c r="S47" s="9">
        <v>837192424</v>
      </c>
    </row>
    <row r="48" spans="1:19" ht="70.5" customHeight="1" thickBot="1">
      <c r="A48" s="11" t="s">
        <v>25</v>
      </c>
      <c r="B48" s="12" t="s">
        <v>75</v>
      </c>
      <c r="C48" s="19" t="s">
        <v>76</v>
      </c>
      <c r="D48" s="14">
        <v>162520000</v>
      </c>
      <c r="E48" s="15">
        <v>0</v>
      </c>
      <c r="F48" s="14">
        <v>162520000</v>
      </c>
      <c r="G48" s="16">
        <v>162520000</v>
      </c>
      <c r="H48" s="17">
        <v>0</v>
      </c>
      <c r="I48" s="17">
        <v>0</v>
      </c>
      <c r="J48" s="17">
        <v>0</v>
      </c>
      <c r="K48" s="16">
        <v>162520000</v>
      </c>
      <c r="L48" s="20">
        <v>76806500</v>
      </c>
      <c r="M48" s="18">
        <v>0</v>
      </c>
      <c r="N48" s="17">
        <v>0</v>
      </c>
      <c r="O48" s="17">
        <v>0</v>
      </c>
      <c r="P48" s="16">
        <v>76806500</v>
      </c>
      <c r="Q48" s="17">
        <v>47.26</v>
      </c>
      <c r="R48" s="17">
        <v>50.12</v>
      </c>
      <c r="S48" s="16">
        <v>85713500</v>
      </c>
    </row>
    <row r="49" spans="1:19" ht="69.95" customHeight="1" thickBot="1">
      <c r="A49" s="11" t="s">
        <v>28</v>
      </c>
      <c r="B49" s="12" t="s">
        <v>77</v>
      </c>
      <c r="C49" s="19" t="s">
        <v>78</v>
      </c>
      <c r="D49" s="14">
        <v>225110000</v>
      </c>
      <c r="E49" s="15">
        <v>0</v>
      </c>
      <c r="F49" s="14">
        <v>225110000</v>
      </c>
      <c r="G49" s="16">
        <v>225110000</v>
      </c>
      <c r="H49" s="17">
        <v>0</v>
      </c>
      <c r="I49" s="17">
        <v>0</v>
      </c>
      <c r="J49" s="17">
        <v>0</v>
      </c>
      <c r="K49" s="16">
        <v>225110000</v>
      </c>
      <c r="L49" s="20">
        <v>2420000</v>
      </c>
      <c r="M49" s="18">
        <v>0</v>
      </c>
      <c r="N49" s="17">
        <v>0</v>
      </c>
      <c r="O49" s="17">
        <v>0</v>
      </c>
      <c r="P49" s="16">
        <v>2420000</v>
      </c>
      <c r="Q49" s="17">
        <v>1.08</v>
      </c>
      <c r="R49" s="17">
        <v>25.15</v>
      </c>
      <c r="S49" s="16">
        <v>222690000</v>
      </c>
    </row>
    <row r="50" spans="1:19" ht="82.5" customHeight="1" thickBot="1">
      <c r="A50" s="11" t="s">
        <v>34</v>
      </c>
      <c r="B50" s="37" t="s">
        <v>79</v>
      </c>
      <c r="C50" s="19" t="s">
        <v>80</v>
      </c>
      <c r="D50" s="14">
        <v>1197595000</v>
      </c>
      <c r="E50" s="15">
        <v>0</v>
      </c>
      <c r="F50" s="14">
        <v>1197595000</v>
      </c>
      <c r="G50" s="16">
        <v>1197595000</v>
      </c>
      <c r="H50" s="17">
        <v>0</v>
      </c>
      <c r="I50" s="17">
        <v>0</v>
      </c>
      <c r="J50" s="17">
        <v>0</v>
      </c>
      <c r="K50" s="16">
        <v>1197595000</v>
      </c>
      <c r="L50" s="20">
        <v>668806076</v>
      </c>
      <c r="M50" s="18">
        <v>0</v>
      </c>
      <c r="N50" s="17">
        <v>0</v>
      </c>
      <c r="O50" s="17">
        <v>0</v>
      </c>
      <c r="P50" s="16">
        <v>668806076</v>
      </c>
      <c r="Q50" s="17">
        <v>55.85</v>
      </c>
      <c r="R50" s="17">
        <v>57.15</v>
      </c>
      <c r="S50" s="16">
        <v>528788924</v>
      </c>
    </row>
    <row r="51" spans="1:19" ht="25.5" customHeight="1" thickBot="1">
      <c r="A51" s="69" t="s">
        <v>81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1"/>
    </row>
    <row r="52" spans="1:19" ht="69.95" customHeight="1" thickBot="1">
      <c r="A52" s="69" t="s">
        <v>82</v>
      </c>
      <c r="B52" s="70"/>
      <c r="C52" s="71"/>
      <c r="D52" s="7">
        <v>87000000</v>
      </c>
      <c r="E52" s="8">
        <v>0</v>
      </c>
      <c r="F52" s="7">
        <v>87000000</v>
      </c>
      <c r="G52" s="9">
        <v>87000000</v>
      </c>
      <c r="H52" s="10">
        <v>0</v>
      </c>
      <c r="I52" s="10">
        <v>0</v>
      </c>
      <c r="J52" s="10">
        <v>0</v>
      </c>
      <c r="K52" s="9">
        <v>87000000</v>
      </c>
      <c r="L52" s="9">
        <v>32906500</v>
      </c>
      <c r="M52" s="10">
        <v>0</v>
      </c>
      <c r="N52" s="10">
        <v>0</v>
      </c>
      <c r="O52" s="10">
        <v>0</v>
      </c>
      <c r="P52" s="9">
        <v>32906500</v>
      </c>
      <c r="Q52" s="10">
        <v>37.82</v>
      </c>
      <c r="R52" s="10">
        <v>38.75</v>
      </c>
      <c r="S52" s="9">
        <v>54093500</v>
      </c>
    </row>
    <row r="53" spans="1:19" ht="111" thickBot="1">
      <c r="A53" s="11" t="s">
        <v>25</v>
      </c>
      <c r="B53" s="37" t="s">
        <v>83</v>
      </c>
      <c r="C53" s="19" t="s">
        <v>62</v>
      </c>
      <c r="D53" s="14">
        <v>87000000</v>
      </c>
      <c r="E53" s="15">
        <v>0</v>
      </c>
      <c r="F53" s="14">
        <v>87000000</v>
      </c>
      <c r="G53" s="16">
        <v>87000000</v>
      </c>
      <c r="H53" s="17">
        <v>0</v>
      </c>
      <c r="I53" s="17">
        <v>0</v>
      </c>
      <c r="J53" s="17">
        <v>0</v>
      </c>
      <c r="K53" s="16">
        <v>87000000</v>
      </c>
      <c r="L53" s="20">
        <v>32906500</v>
      </c>
      <c r="M53" s="18">
        <v>0</v>
      </c>
      <c r="N53" s="17">
        <v>0</v>
      </c>
      <c r="O53" s="17">
        <v>0</v>
      </c>
      <c r="P53" s="16">
        <v>32906500</v>
      </c>
      <c r="Q53" s="17">
        <v>37.82</v>
      </c>
      <c r="R53" s="17">
        <v>38.75</v>
      </c>
      <c r="S53" s="16">
        <v>54093500</v>
      </c>
    </row>
    <row r="54" spans="1:19" ht="24.6" customHeight="1" thickBot="1">
      <c r="A54" s="69" t="s">
        <v>84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1"/>
    </row>
    <row r="55" spans="1:19" ht="57" customHeight="1" thickBot="1">
      <c r="A55" s="69" t="s">
        <v>85</v>
      </c>
      <c r="B55" s="70"/>
      <c r="C55" s="71"/>
      <c r="D55" s="7">
        <v>66000000</v>
      </c>
      <c r="E55" s="8">
        <v>0</v>
      </c>
      <c r="F55" s="7">
        <v>66000000</v>
      </c>
      <c r="G55" s="9">
        <v>66000000</v>
      </c>
      <c r="H55" s="10">
        <v>0</v>
      </c>
      <c r="I55" s="10">
        <v>0</v>
      </c>
      <c r="J55" s="10">
        <v>0</v>
      </c>
      <c r="K55" s="9">
        <v>66000000</v>
      </c>
      <c r="L55" s="9">
        <v>2020000</v>
      </c>
      <c r="M55" s="10">
        <v>0</v>
      </c>
      <c r="N55" s="10">
        <v>0</v>
      </c>
      <c r="O55" s="10">
        <v>0</v>
      </c>
      <c r="P55" s="9">
        <v>2020000</v>
      </c>
      <c r="Q55" s="10">
        <v>3.06</v>
      </c>
      <c r="R55" s="10">
        <v>4.75</v>
      </c>
      <c r="S55" s="9">
        <v>63980000</v>
      </c>
    </row>
    <row r="56" spans="1:19" ht="114.6" customHeight="1" thickBot="1">
      <c r="A56" s="11" t="s">
        <v>25</v>
      </c>
      <c r="B56" s="19" t="s">
        <v>86</v>
      </c>
      <c r="C56" s="19" t="s">
        <v>87</v>
      </c>
      <c r="D56" s="14">
        <v>66000000</v>
      </c>
      <c r="E56" s="15">
        <v>0</v>
      </c>
      <c r="F56" s="14">
        <v>66000000</v>
      </c>
      <c r="G56" s="16">
        <v>66000000</v>
      </c>
      <c r="H56" s="17">
        <v>0</v>
      </c>
      <c r="I56" s="17">
        <v>0</v>
      </c>
      <c r="J56" s="17">
        <v>0</v>
      </c>
      <c r="K56" s="16">
        <v>66000000</v>
      </c>
      <c r="L56" s="20">
        <v>2020000</v>
      </c>
      <c r="M56" s="18">
        <v>0</v>
      </c>
      <c r="N56" s="17">
        <v>0</v>
      </c>
      <c r="O56" s="17">
        <v>0</v>
      </c>
      <c r="P56" s="16">
        <v>2020000</v>
      </c>
      <c r="Q56" s="17">
        <v>3.06</v>
      </c>
      <c r="R56" s="17">
        <v>4.75</v>
      </c>
      <c r="S56" s="16">
        <v>63980000</v>
      </c>
    </row>
    <row r="57" spans="1:19" ht="28.5" customHeight="1" thickBot="1">
      <c r="A57" s="72" t="s">
        <v>88</v>
      </c>
      <c r="B57" s="73"/>
      <c r="C57" s="74"/>
      <c r="D57" s="21">
        <v>22510966750</v>
      </c>
      <c r="E57" s="22">
        <v>0</v>
      </c>
      <c r="F57" s="21">
        <v>22510966750</v>
      </c>
      <c r="G57" s="23">
        <v>22501720750</v>
      </c>
      <c r="H57" s="23">
        <v>9246000</v>
      </c>
      <c r="I57" s="24">
        <v>0</v>
      </c>
      <c r="J57" s="24">
        <v>0</v>
      </c>
      <c r="K57" s="23">
        <v>22510966750</v>
      </c>
      <c r="L57" s="23">
        <v>11428478857</v>
      </c>
      <c r="M57" s="24">
        <v>0</v>
      </c>
      <c r="N57" s="24">
        <v>0</v>
      </c>
      <c r="O57" s="24">
        <v>0</v>
      </c>
      <c r="P57" s="23">
        <v>11428478857</v>
      </c>
      <c r="Q57" s="24">
        <v>50.77</v>
      </c>
      <c r="R57" s="24">
        <v>52.7</v>
      </c>
      <c r="S57" s="21">
        <v>11082487893</v>
      </c>
    </row>
    <row r="58" spans="1:19" ht="15.75" thickBo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</row>
    <row r="59" spans="1:19" ht="35.25" thickBot="1">
      <c r="A59" s="25"/>
      <c r="B59" s="26" t="s">
        <v>89</v>
      </c>
      <c r="C59" s="27" t="s">
        <v>90</v>
      </c>
      <c r="D59" s="27" t="s">
        <v>91</v>
      </c>
      <c r="E59" s="27" t="s">
        <v>92</v>
      </c>
      <c r="F59" s="25"/>
      <c r="G59" s="25"/>
      <c r="H59" s="25"/>
      <c r="I59" s="25"/>
      <c r="J59" s="25"/>
      <c r="K59" s="25"/>
      <c r="L59" s="28" t="e">
        <v>#REF!</v>
      </c>
      <c r="M59" s="28" t="e">
        <v>#REF!</v>
      </c>
      <c r="N59" s="25"/>
      <c r="O59" s="25"/>
      <c r="P59" s="25"/>
      <c r="Q59" s="25"/>
      <c r="R59" s="25"/>
      <c r="S59" s="25"/>
    </row>
    <row r="60" spans="1:19" ht="24.95" customHeight="1" thickBot="1">
      <c r="A60" s="25"/>
      <c r="B60" s="29" t="s">
        <v>93</v>
      </c>
      <c r="C60" s="30">
        <v>22501720750</v>
      </c>
      <c r="D60" s="30">
        <v>11428478857</v>
      </c>
      <c r="E60" s="31">
        <v>50.79</v>
      </c>
      <c r="F60" s="25"/>
      <c r="G60" s="25"/>
      <c r="H60" s="25"/>
      <c r="I60" s="25"/>
      <c r="J60" s="25"/>
      <c r="K60" s="25"/>
      <c r="L60" s="25"/>
      <c r="M60" s="25"/>
      <c r="N60" s="32">
        <v>11428478857</v>
      </c>
      <c r="O60" s="25"/>
      <c r="P60" s="25"/>
      <c r="Q60" s="25"/>
      <c r="R60" s="25"/>
      <c r="S60" s="25"/>
    </row>
    <row r="61" spans="1:19" ht="24.6" customHeight="1" thickBot="1">
      <c r="A61" s="25"/>
      <c r="B61" s="29" t="s">
        <v>94</v>
      </c>
      <c r="C61" s="30">
        <v>9246000</v>
      </c>
      <c r="D61" s="31">
        <v>0</v>
      </c>
      <c r="E61" s="31">
        <v>0</v>
      </c>
      <c r="F61" s="25"/>
      <c r="G61" s="25"/>
      <c r="H61" s="25"/>
      <c r="I61" s="25"/>
      <c r="J61" s="25"/>
      <c r="K61" s="25"/>
      <c r="L61" s="25"/>
      <c r="M61" s="25"/>
      <c r="N61" s="32">
        <v>11428478857</v>
      </c>
      <c r="O61" s="25"/>
      <c r="P61" s="25"/>
      <c r="Q61" s="25"/>
      <c r="R61" s="25"/>
      <c r="S61" s="25"/>
    </row>
    <row r="62" spans="1:19" ht="27.95" customHeight="1" thickBot="1">
      <c r="A62" s="25"/>
      <c r="B62" s="29" t="s">
        <v>95</v>
      </c>
      <c r="C62" s="31">
        <v>0</v>
      </c>
      <c r="D62" s="31"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ht="24.6" customHeight="1" thickBot="1">
      <c r="A63" s="25"/>
      <c r="B63" s="29" t="s">
        <v>96</v>
      </c>
      <c r="C63" s="33">
        <v>0</v>
      </c>
      <c r="D63" s="33">
        <v>0</v>
      </c>
      <c r="E63" s="1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</row>
    <row r="64" spans="1:19" ht="24" customHeight="1" thickBot="1">
      <c r="A64" s="25"/>
      <c r="B64" s="34" t="s">
        <v>97</v>
      </c>
      <c r="C64" s="35">
        <v>22510966750</v>
      </c>
      <c r="D64" s="35">
        <v>11428478857</v>
      </c>
      <c r="E64" s="36">
        <v>50.77</v>
      </c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</row>
    <row r="65" spans="1:19" ht="15.75" thickBo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</row>
  </sheetData>
  <mergeCells count="39">
    <mergeCell ref="A51:S51"/>
    <mergeCell ref="A52:C52"/>
    <mergeCell ref="A54:S54"/>
    <mergeCell ref="A55:C55"/>
    <mergeCell ref="A57:C57"/>
    <mergeCell ref="A47:C47"/>
    <mergeCell ref="A27:C27"/>
    <mergeCell ref="A29:C29"/>
    <mergeCell ref="A31:S31"/>
    <mergeCell ref="A32:C32"/>
    <mergeCell ref="A34:S34"/>
    <mergeCell ref="A35:C35"/>
    <mergeCell ref="A37:C37"/>
    <mergeCell ref="A41:C41"/>
    <mergeCell ref="A43:S43"/>
    <mergeCell ref="A44:C44"/>
    <mergeCell ref="A46:S46"/>
    <mergeCell ref="A26:S26"/>
    <mergeCell ref="L6:O6"/>
    <mergeCell ref="P6:P7"/>
    <mergeCell ref="Q6:Q7"/>
    <mergeCell ref="R6:R7"/>
    <mergeCell ref="S6:S7"/>
    <mergeCell ref="A9:S9"/>
    <mergeCell ref="A10:C10"/>
    <mergeCell ref="A12:C12"/>
    <mergeCell ref="A15:C15"/>
    <mergeCell ref="A20:C20"/>
    <mergeCell ref="A22:C22"/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S63"/>
  <sheetViews>
    <sheetView workbookViewId="0">
      <selection activeCell="Q39" sqref="Q39"/>
    </sheetView>
  </sheetViews>
  <sheetFormatPr defaultRowHeight="15"/>
  <cols>
    <col min="1" max="1" width="5.7109375" customWidth="1"/>
    <col min="2" max="2" width="32" customWidth="1"/>
    <col min="3" max="3" width="22.140625" customWidth="1"/>
    <col min="4" max="4" width="15.42578125" customWidth="1"/>
    <col min="5" max="5" width="14" customWidth="1"/>
    <col min="6" max="6" width="18.140625" customWidth="1"/>
    <col min="7" max="7" width="15.85546875" customWidth="1"/>
    <col min="8" max="8" width="12.42578125" customWidth="1"/>
    <col min="9" max="9" width="14.28515625" customWidth="1"/>
    <col min="10" max="10" width="12.5703125" customWidth="1"/>
    <col min="11" max="11" width="17.85546875" customWidth="1"/>
    <col min="12" max="12" width="16" customWidth="1"/>
    <col min="13" max="13" width="12.85546875" customWidth="1"/>
    <col min="14" max="15" width="13.140625" customWidth="1"/>
    <col min="16" max="16" width="16" customWidth="1"/>
    <col min="17" max="17" width="11.85546875" customWidth="1"/>
    <col min="18" max="18" width="11.28515625" customWidth="1"/>
    <col min="19" max="19" width="17" customWidth="1"/>
  </cols>
  <sheetData>
    <row r="1" spans="1:19" ht="19.5" thickBot="1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</row>
    <row r="2" spans="1:19" ht="19.5" thickBot="1">
      <c r="A2" s="80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19" ht="19.5" thickBot="1">
      <c r="A3" s="80" t="s">
        <v>134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19" ht="58.5" customHeight="1" thickBot="1">
      <c r="A4" s="83" t="s">
        <v>2</v>
      </c>
      <c r="B4" s="84"/>
      <c r="C4" s="84"/>
      <c r="D4" s="8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8" thickBot="1">
      <c r="A5" s="78" t="s">
        <v>3</v>
      </c>
      <c r="B5" s="78" t="s">
        <v>4</v>
      </c>
      <c r="C5" s="78" t="s">
        <v>5</v>
      </c>
      <c r="D5" s="86" t="s">
        <v>6</v>
      </c>
      <c r="E5" s="87"/>
      <c r="F5" s="88"/>
      <c r="G5" s="75" t="s">
        <v>7</v>
      </c>
      <c r="H5" s="76"/>
      <c r="I5" s="76"/>
      <c r="J5" s="77"/>
      <c r="K5" s="78" t="s">
        <v>8</v>
      </c>
      <c r="L5" s="75" t="s">
        <v>9</v>
      </c>
      <c r="M5" s="76"/>
      <c r="N5" s="76"/>
      <c r="O5" s="77"/>
      <c r="P5" s="78" t="s">
        <v>10</v>
      </c>
      <c r="Q5" s="78" t="s">
        <v>11</v>
      </c>
      <c r="R5" s="78" t="s">
        <v>12</v>
      </c>
      <c r="S5" s="78" t="s">
        <v>13</v>
      </c>
    </row>
    <row r="6" spans="1:19" ht="35.25" thickBot="1">
      <c r="A6" s="79"/>
      <c r="B6" s="79"/>
      <c r="C6" s="79"/>
      <c r="D6" s="2" t="s">
        <v>14</v>
      </c>
      <c r="E6" s="2" t="s">
        <v>15</v>
      </c>
      <c r="F6" s="2" t="s">
        <v>16</v>
      </c>
      <c r="G6" s="3" t="s">
        <v>17</v>
      </c>
      <c r="H6" s="3" t="s">
        <v>18</v>
      </c>
      <c r="I6" s="3" t="s">
        <v>19</v>
      </c>
      <c r="J6" s="3" t="s">
        <v>20</v>
      </c>
      <c r="K6" s="79"/>
      <c r="L6" s="3" t="s">
        <v>17</v>
      </c>
      <c r="M6" s="3" t="s">
        <v>18</v>
      </c>
      <c r="N6" s="3" t="s">
        <v>19</v>
      </c>
      <c r="O6" s="3" t="s">
        <v>20</v>
      </c>
      <c r="P6" s="79"/>
      <c r="Q6" s="79"/>
      <c r="R6" s="79"/>
      <c r="S6" s="79"/>
    </row>
    <row r="7" spans="1:19" ht="15.75" thickBot="1">
      <c r="A7" s="4">
        <v>1</v>
      </c>
      <c r="B7" s="5">
        <v>2</v>
      </c>
      <c r="C7" s="5">
        <v>3</v>
      </c>
      <c r="D7" s="6"/>
      <c r="E7" s="6"/>
      <c r="F7" s="6"/>
      <c r="G7" s="5">
        <v>4</v>
      </c>
      <c r="H7" s="5">
        <v>5</v>
      </c>
      <c r="I7" s="5">
        <v>6</v>
      </c>
      <c r="J7" s="5">
        <v>7</v>
      </c>
      <c r="K7" s="5">
        <v>8</v>
      </c>
      <c r="L7" s="5">
        <v>9</v>
      </c>
      <c r="M7" s="5">
        <v>10</v>
      </c>
      <c r="N7" s="5">
        <v>11</v>
      </c>
      <c r="O7" s="5">
        <v>12</v>
      </c>
      <c r="P7" s="5">
        <v>13</v>
      </c>
      <c r="Q7" s="5">
        <v>14</v>
      </c>
      <c r="R7" s="5">
        <v>15</v>
      </c>
      <c r="S7" s="5">
        <v>16</v>
      </c>
    </row>
    <row r="8" spans="1:19" ht="16.5" thickBot="1">
      <c r="A8" s="69" t="s">
        <v>21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1"/>
    </row>
    <row r="9" spans="1:19" ht="46.5" customHeight="1" thickBot="1">
      <c r="A9" s="69" t="s">
        <v>22</v>
      </c>
      <c r="B9" s="70"/>
      <c r="C9" s="71"/>
      <c r="D9" s="7">
        <v>308503941</v>
      </c>
      <c r="E9" s="8">
        <v>0</v>
      </c>
      <c r="F9" s="7">
        <v>308503941</v>
      </c>
      <c r="G9" s="9">
        <v>308503941</v>
      </c>
      <c r="H9" s="10">
        <v>0</v>
      </c>
      <c r="I9" s="10">
        <v>0</v>
      </c>
      <c r="J9" s="10">
        <v>0</v>
      </c>
      <c r="K9" s="9">
        <v>308503941</v>
      </c>
      <c r="L9" s="9">
        <v>121537241</v>
      </c>
      <c r="M9" s="10">
        <v>0</v>
      </c>
      <c r="N9" s="10">
        <v>0</v>
      </c>
      <c r="O9" s="10">
        <v>0</v>
      </c>
      <c r="P9" s="9">
        <v>121537241</v>
      </c>
      <c r="Q9" s="10">
        <v>39.4</v>
      </c>
      <c r="R9" s="10">
        <v>41.55</v>
      </c>
      <c r="S9" s="9">
        <v>186966700</v>
      </c>
    </row>
    <row r="10" spans="1:19" ht="36.950000000000003" customHeight="1" thickBot="1">
      <c r="A10" s="11">
        <v>1</v>
      </c>
      <c r="B10" s="12" t="s">
        <v>23</v>
      </c>
      <c r="C10" s="19" t="s">
        <v>109</v>
      </c>
      <c r="D10" s="14">
        <v>308503941</v>
      </c>
      <c r="E10" s="15">
        <v>0</v>
      </c>
      <c r="F10" s="14">
        <v>308503941</v>
      </c>
      <c r="G10" s="16">
        <v>308503941</v>
      </c>
      <c r="H10" s="17">
        <v>0</v>
      </c>
      <c r="I10" s="17">
        <v>0</v>
      </c>
      <c r="J10" s="17">
        <v>0</v>
      </c>
      <c r="K10" s="16">
        <v>308503941</v>
      </c>
      <c r="L10" s="20">
        <v>121537241</v>
      </c>
      <c r="M10" s="18">
        <v>0</v>
      </c>
      <c r="N10" s="17">
        <v>0</v>
      </c>
      <c r="O10" s="17">
        <v>0</v>
      </c>
      <c r="P10" s="16">
        <v>121537241</v>
      </c>
      <c r="Q10" s="17">
        <v>39.4</v>
      </c>
      <c r="R10" s="17">
        <v>41.55</v>
      </c>
      <c r="S10" s="16">
        <v>186966700</v>
      </c>
    </row>
    <row r="11" spans="1:19" ht="30.95" customHeight="1" thickBot="1">
      <c r="A11" s="69" t="s">
        <v>24</v>
      </c>
      <c r="B11" s="70"/>
      <c r="C11" s="71"/>
      <c r="D11" s="7">
        <v>13424051049</v>
      </c>
      <c r="E11" s="8">
        <v>0</v>
      </c>
      <c r="F11" s="7">
        <v>13424051049</v>
      </c>
      <c r="G11" s="9">
        <v>13424051049</v>
      </c>
      <c r="H11" s="10">
        <v>0</v>
      </c>
      <c r="I11" s="10">
        <v>0</v>
      </c>
      <c r="J11" s="10">
        <v>0</v>
      </c>
      <c r="K11" s="9">
        <v>13424051049</v>
      </c>
      <c r="L11" s="9">
        <v>7394836978</v>
      </c>
      <c r="M11" s="10">
        <v>0</v>
      </c>
      <c r="N11" s="10">
        <v>0</v>
      </c>
      <c r="O11" s="10">
        <v>0</v>
      </c>
      <c r="P11" s="9">
        <v>7394836978</v>
      </c>
      <c r="Q11" s="10">
        <v>55.09</v>
      </c>
      <c r="R11" s="10">
        <v>57.54</v>
      </c>
      <c r="S11" s="9">
        <v>6029214071</v>
      </c>
    </row>
    <row r="12" spans="1:19" ht="42" customHeight="1" thickBot="1">
      <c r="A12" s="11" t="s">
        <v>25</v>
      </c>
      <c r="B12" s="12" t="s">
        <v>26</v>
      </c>
      <c r="C12" s="19" t="s">
        <v>27</v>
      </c>
      <c r="D12" s="14">
        <v>13179971049</v>
      </c>
      <c r="E12" s="15">
        <v>0</v>
      </c>
      <c r="F12" s="14">
        <v>13179971049</v>
      </c>
      <c r="G12" s="16">
        <v>13179971049</v>
      </c>
      <c r="H12" s="17">
        <v>0</v>
      </c>
      <c r="I12" s="17">
        <v>0</v>
      </c>
      <c r="J12" s="17">
        <v>0</v>
      </c>
      <c r="K12" s="16">
        <v>13179971049</v>
      </c>
      <c r="L12" s="20">
        <v>7291416978</v>
      </c>
      <c r="M12" s="18">
        <v>0</v>
      </c>
      <c r="N12" s="17">
        <v>0</v>
      </c>
      <c r="O12" s="17">
        <v>0</v>
      </c>
      <c r="P12" s="16">
        <v>7291416978</v>
      </c>
      <c r="Q12" s="17">
        <v>55.32</v>
      </c>
      <c r="R12" s="17">
        <v>57.75</v>
      </c>
      <c r="S12" s="16">
        <v>5888554071</v>
      </c>
    </row>
    <row r="13" spans="1:19" ht="32.25" thickBot="1">
      <c r="A13" s="11" t="s">
        <v>28</v>
      </c>
      <c r="B13" s="37" t="s">
        <v>29</v>
      </c>
      <c r="C13" s="19" t="s">
        <v>27</v>
      </c>
      <c r="D13" s="14">
        <v>244080000</v>
      </c>
      <c r="E13" s="15">
        <v>0</v>
      </c>
      <c r="F13" s="14">
        <v>244080000</v>
      </c>
      <c r="G13" s="16">
        <v>244080000</v>
      </c>
      <c r="H13" s="17">
        <v>0</v>
      </c>
      <c r="I13" s="17">
        <v>0</v>
      </c>
      <c r="J13" s="17">
        <v>0</v>
      </c>
      <c r="K13" s="16">
        <v>244080000</v>
      </c>
      <c r="L13" s="20">
        <v>103420000</v>
      </c>
      <c r="M13" s="18">
        <v>0</v>
      </c>
      <c r="N13" s="17">
        <v>0</v>
      </c>
      <c r="O13" s="17">
        <v>0</v>
      </c>
      <c r="P13" s="16">
        <v>103420000</v>
      </c>
      <c r="Q13" s="17">
        <v>42.37</v>
      </c>
      <c r="R13" s="17">
        <v>46</v>
      </c>
      <c r="S13" s="16">
        <v>140660000</v>
      </c>
    </row>
    <row r="14" spans="1:19" ht="30.95" customHeight="1" thickBot="1">
      <c r="A14" s="69" t="s">
        <v>30</v>
      </c>
      <c r="B14" s="70"/>
      <c r="C14" s="71"/>
      <c r="D14" s="7">
        <v>462358142</v>
      </c>
      <c r="E14" s="8">
        <v>0</v>
      </c>
      <c r="F14" s="7">
        <v>462358142</v>
      </c>
      <c r="G14" s="9">
        <v>462358142</v>
      </c>
      <c r="H14" s="10">
        <v>0</v>
      </c>
      <c r="I14" s="10">
        <v>0</v>
      </c>
      <c r="J14" s="10">
        <v>0</v>
      </c>
      <c r="K14" s="9">
        <v>462358142</v>
      </c>
      <c r="L14" s="9">
        <v>209732673</v>
      </c>
      <c r="M14" s="10">
        <v>0</v>
      </c>
      <c r="N14" s="10">
        <v>0</v>
      </c>
      <c r="O14" s="10">
        <v>0</v>
      </c>
      <c r="P14" s="9">
        <v>209732673</v>
      </c>
      <c r="Q14" s="10">
        <v>45.36</v>
      </c>
      <c r="R14" s="10">
        <v>47.36</v>
      </c>
      <c r="S14" s="9">
        <v>252625469</v>
      </c>
    </row>
    <row r="15" spans="1:19" ht="35.1" customHeight="1" thickBot="1">
      <c r="A15" s="11" t="s">
        <v>25</v>
      </c>
      <c r="B15" s="12" t="s">
        <v>31</v>
      </c>
      <c r="C15" s="19" t="s">
        <v>32</v>
      </c>
      <c r="D15" s="14">
        <v>41273742</v>
      </c>
      <c r="E15" s="15">
        <v>0</v>
      </c>
      <c r="F15" s="14">
        <v>41273742</v>
      </c>
      <c r="G15" s="16">
        <v>41273742</v>
      </c>
      <c r="H15" s="17">
        <v>0</v>
      </c>
      <c r="I15" s="17">
        <v>0</v>
      </c>
      <c r="J15" s="17">
        <v>0</v>
      </c>
      <c r="K15" s="16">
        <v>41273742</v>
      </c>
      <c r="L15" s="20">
        <v>41263400</v>
      </c>
      <c r="M15" s="18">
        <v>0</v>
      </c>
      <c r="N15" s="17">
        <v>0</v>
      </c>
      <c r="O15" s="17">
        <v>0</v>
      </c>
      <c r="P15" s="16">
        <v>41263400</v>
      </c>
      <c r="Q15" s="17">
        <v>99.97</v>
      </c>
      <c r="R15" s="17">
        <v>100</v>
      </c>
      <c r="S15" s="16">
        <v>10342</v>
      </c>
    </row>
    <row r="16" spans="1:19" ht="33" customHeight="1" thickBot="1">
      <c r="A16" s="11" t="s">
        <v>28</v>
      </c>
      <c r="B16" s="12" t="s">
        <v>33</v>
      </c>
      <c r="C16" s="19" t="s">
        <v>32</v>
      </c>
      <c r="D16" s="14">
        <v>62635000</v>
      </c>
      <c r="E16" s="15">
        <v>0</v>
      </c>
      <c r="F16" s="14">
        <v>62635000</v>
      </c>
      <c r="G16" s="16">
        <v>62635000</v>
      </c>
      <c r="H16" s="17">
        <v>0</v>
      </c>
      <c r="I16" s="17">
        <v>0</v>
      </c>
      <c r="J16" s="17">
        <v>0</v>
      </c>
      <c r="K16" s="16">
        <v>62635000</v>
      </c>
      <c r="L16" s="20">
        <v>11970000</v>
      </c>
      <c r="M16" s="18">
        <v>0</v>
      </c>
      <c r="N16" s="17">
        <v>0</v>
      </c>
      <c r="O16" s="17">
        <v>0</v>
      </c>
      <c r="P16" s="16">
        <v>11970000</v>
      </c>
      <c r="Q16" s="17">
        <v>19.11</v>
      </c>
      <c r="R16" s="17">
        <v>25.2</v>
      </c>
      <c r="S16" s="16">
        <v>50665000</v>
      </c>
    </row>
    <row r="17" spans="1:19" ht="34.5" customHeight="1" thickBot="1">
      <c r="A17" s="11" t="s">
        <v>34</v>
      </c>
      <c r="B17" s="12" t="s">
        <v>35</v>
      </c>
      <c r="C17" s="19" t="s">
        <v>32</v>
      </c>
      <c r="D17" s="14">
        <v>7229400</v>
      </c>
      <c r="E17" s="15">
        <v>0</v>
      </c>
      <c r="F17" s="14">
        <v>7229400</v>
      </c>
      <c r="G17" s="16">
        <v>7229400</v>
      </c>
      <c r="H17" s="17">
        <v>0</v>
      </c>
      <c r="I17" s="17">
        <v>0</v>
      </c>
      <c r="J17" s="17">
        <v>0</v>
      </c>
      <c r="K17" s="16">
        <v>7229400</v>
      </c>
      <c r="L17" s="20">
        <v>4250000</v>
      </c>
      <c r="M17" s="18">
        <v>0</v>
      </c>
      <c r="N17" s="17">
        <v>0</v>
      </c>
      <c r="O17" s="17">
        <v>0</v>
      </c>
      <c r="P17" s="16">
        <v>4250000</v>
      </c>
      <c r="Q17" s="17">
        <v>58.79</v>
      </c>
      <c r="R17" s="17">
        <v>60.75</v>
      </c>
      <c r="S17" s="16">
        <v>2979400</v>
      </c>
    </row>
    <row r="18" spans="1:19" ht="36" customHeight="1" thickBot="1">
      <c r="A18" s="11" t="s">
        <v>36</v>
      </c>
      <c r="B18" s="12" t="s">
        <v>37</v>
      </c>
      <c r="C18" s="19" t="s">
        <v>32</v>
      </c>
      <c r="D18" s="14">
        <v>351220000</v>
      </c>
      <c r="E18" s="15">
        <v>0</v>
      </c>
      <c r="F18" s="14">
        <v>351220000</v>
      </c>
      <c r="G18" s="16">
        <v>351220000</v>
      </c>
      <c r="H18" s="17">
        <v>0</v>
      </c>
      <c r="I18" s="17">
        <v>0</v>
      </c>
      <c r="J18" s="17">
        <v>0</v>
      </c>
      <c r="K18" s="16">
        <v>351220000</v>
      </c>
      <c r="L18" s="20">
        <v>152249273</v>
      </c>
      <c r="M18" s="18">
        <v>0</v>
      </c>
      <c r="N18" s="17">
        <v>0</v>
      </c>
      <c r="O18" s="17">
        <v>0</v>
      </c>
      <c r="P18" s="16">
        <v>152249273</v>
      </c>
      <c r="Q18" s="17">
        <v>43.35</v>
      </c>
      <c r="R18" s="17">
        <v>44.85</v>
      </c>
      <c r="S18" s="16">
        <v>198970727</v>
      </c>
    </row>
    <row r="19" spans="1:19" ht="23.45" customHeight="1" thickBot="1">
      <c r="A19" s="69" t="s">
        <v>38</v>
      </c>
      <c r="B19" s="70"/>
      <c r="C19" s="71"/>
      <c r="D19" s="7">
        <v>467882477</v>
      </c>
      <c r="E19" s="8">
        <v>0</v>
      </c>
      <c r="F19" s="7">
        <v>467882477</v>
      </c>
      <c r="G19" s="9">
        <v>467882477</v>
      </c>
      <c r="H19" s="10">
        <v>0</v>
      </c>
      <c r="I19" s="10">
        <v>0</v>
      </c>
      <c r="J19" s="10">
        <v>0</v>
      </c>
      <c r="K19" s="9">
        <v>467882477</v>
      </c>
      <c r="L19" s="9">
        <v>230990638</v>
      </c>
      <c r="M19" s="10">
        <v>0</v>
      </c>
      <c r="N19" s="10">
        <v>0</v>
      </c>
      <c r="O19" s="10">
        <v>0</v>
      </c>
      <c r="P19" s="9">
        <v>230990638</v>
      </c>
      <c r="Q19" s="10">
        <v>49.37</v>
      </c>
      <c r="R19" s="10">
        <v>51.45</v>
      </c>
      <c r="S19" s="9">
        <v>236891839</v>
      </c>
    </row>
    <row r="20" spans="1:19" ht="39.6" customHeight="1" thickBot="1">
      <c r="A20" s="11" t="s">
        <v>25</v>
      </c>
      <c r="B20" s="12" t="s">
        <v>39</v>
      </c>
      <c r="C20" s="19" t="s">
        <v>40</v>
      </c>
      <c r="D20" s="14">
        <v>467882477</v>
      </c>
      <c r="E20" s="15">
        <v>0</v>
      </c>
      <c r="F20" s="14">
        <v>467882477</v>
      </c>
      <c r="G20" s="16">
        <v>467882477</v>
      </c>
      <c r="H20" s="17">
        <v>0</v>
      </c>
      <c r="I20" s="17">
        <v>0</v>
      </c>
      <c r="J20" s="17">
        <v>0</v>
      </c>
      <c r="K20" s="16">
        <v>467882477</v>
      </c>
      <c r="L20" s="20">
        <v>230990638</v>
      </c>
      <c r="M20" s="18">
        <v>0</v>
      </c>
      <c r="N20" s="17">
        <v>0</v>
      </c>
      <c r="O20" s="17">
        <v>0</v>
      </c>
      <c r="P20" s="16">
        <v>230990638</v>
      </c>
      <c r="Q20" s="17">
        <v>49.37</v>
      </c>
      <c r="R20" s="17">
        <v>51.45</v>
      </c>
      <c r="S20" s="16">
        <v>236891839</v>
      </c>
    </row>
    <row r="21" spans="1:19" ht="40.5" customHeight="1" thickBot="1">
      <c r="A21" s="69" t="s">
        <v>41</v>
      </c>
      <c r="B21" s="70"/>
      <c r="C21" s="71"/>
      <c r="D21" s="7">
        <v>287156918</v>
      </c>
      <c r="E21" s="8">
        <v>0</v>
      </c>
      <c r="F21" s="7">
        <v>287156918</v>
      </c>
      <c r="G21" s="9">
        <v>287156918</v>
      </c>
      <c r="H21" s="10">
        <v>0</v>
      </c>
      <c r="I21" s="10">
        <v>0</v>
      </c>
      <c r="J21" s="10">
        <v>0</v>
      </c>
      <c r="K21" s="9">
        <v>287156918</v>
      </c>
      <c r="L21" s="9">
        <v>75985000</v>
      </c>
      <c r="M21" s="10">
        <v>0</v>
      </c>
      <c r="N21" s="10">
        <v>0</v>
      </c>
      <c r="O21" s="10">
        <v>0</v>
      </c>
      <c r="P21" s="9">
        <v>75985000</v>
      </c>
      <c r="Q21" s="10">
        <v>26.46</v>
      </c>
      <c r="R21" s="10">
        <v>28.76</v>
      </c>
      <c r="S21" s="9">
        <v>211171918</v>
      </c>
    </row>
    <row r="22" spans="1:19" ht="64.5" customHeight="1" thickBot="1">
      <c r="A22" s="11" t="s">
        <v>25</v>
      </c>
      <c r="B22" s="12" t="s">
        <v>42</v>
      </c>
      <c r="C22" s="19" t="s">
        <v>27</v>
      </c>
      <c r="D22" s="14">
        <v>205100000</v>
      </c>
      <c r="E22" s="15">
        <v>0</v>
      </c>
      <c r="F22" s="14">
        <v>205100000</v>
      </c>
      <c r="G22" s="16">
        <v>205100000</v>
      </c>
      <c r="H22" s="17">
        <v>0</v>
      </c>
      <c r="I22" s="17">
        <v>0</v>
      </c>
      <c r="J22" s="17">
        <v>0</v>
      </c>
      <c r="K22" s="16">
        <v>205100000</v>
      </c>
      <c r="L22" s="20">
        <v>27680000</v>
      </c>
      <c r="M22" s="18">
        <v>0</v>
      </c>
      <c r="N22" s="17">
        <v>0</v>
      </c>
      <c r="O22" s="17">
        <v>0</v>
      </c>
      <c r="P22" s="16">
        <v>27680000</v>
      </c>
      <c r="Q22" s="17">
        <v>13.5</v>
      </c>
      <c r="R22" s="17">
        <v>15.75</v>
      </c>
      <c r="S22" s="16">
        <v>177420000</v>
      </c>
    </row>
    <row r="23" spans="1:19" ht="67.5" customHeight="1" thickBot="1">
      <c r="A23" s="11" t="s">
        <v>28</v>
      </c>
      <c r="B23" s="37" t="s">
        <v>43</v>
      </c>
      <c r="C23" s="19" t="s">
        <v>27</v>
      </c>
      <c r="D23" s="14">
        <v>17700000</v>
      </c>
      <c r="E23" s="15">
        <v>0</v>
      </c>
      <c r="F23" s="14">
        <v>17700000</v>
      </c>
      <c r="G23" s="16">
        <v>17700000</v>
      </c>
      <c r="H23" s="17">
        <v>0</v>
      </c>
      <c r="I23" s="17">
        <v>0</v>
      </c>
      <c r="J23" s="17">
        <v>0</v>
      </c>
      <c r="K23" s="16">
        <v>17700000</v>
      </c>
      <c r="L23" s="18">
        <v>0</v>
      </c>
      <c r="M23" s="18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6">
        <v>17700000</v>
      </c>
    </row>
    <row r="24" spans="1:19" ht="36.950000000000003" customHeight="1" thickBot="1">
      <c r="A24" s="11" t="s">
        <v>34</v>
      </c>
      <c r="B24" s="12" t="s">
        <v>44</v>
      </c>
      <c r="C24" s="19" t="s">
        <v>27</v>
      </c>
      <c r="D24" s="14">
        <v>64356918</v>
      </c>
      <c r="E24" s="15">
        <v>0</v>
      </c>
      <c r="F24" s="14">
        <v>64356918</v>
      </c>
      <c r="G24" s="16">
        <v>64356918</v>
      </c>
      <c r="H24" s="17">
        <v>0</v>
      </c>
      <c r="I24" s="17">
        <v>0</v>
      </c>
      <c r="J24" s="17">
        <v>0</v>
      </c>
      <c r="K24" s="16">
        <v>64356918</v>
      </c>
      <c r="L24" s="20">
        <v>48305000</v>
      </c>
      <c r="M24" s="18">
        <v>0</v>
      </c>
      <c r="N24" s="17">
        <v>0</v>
      </c>
      <c r="O24" s="17">
        <v>0</v>
      </c>
      <c r="P24" s="16">
        <v>48305000</v>
      </c>
      <c r="Q24" s="17">
        <v>75.06</v>
      </c>
      <c r="R24" s="17">
        <v>78.150000000000006</v>
      </c>
      <c r="S24" s="16">
        <v>16051918</v>
      </c>
    </row>
    <row r="25" spans="1:19" ht="16.5" thickBot="1">
      <c r="A25" s="69" t="s">
        <v>45</v>
      </c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1"/>
    </row>
    <row r="26" spans="1:19" ht="71.099999999999994" customHeight="1" thickBot="1">
      <c r="A26" s="69" t="s">
        <v>46</v>
      </c>
      <c r="B26" s="70"/>
      <c r="C26" s="71"/>
      <c r="D26" s="7">
        <v>4050000000</v>
      </c>
      <c r="E26" s="8">
        <v>0</v>
      </c>
      <c r="F26" s="7">
        <v>4050000000</v>
      </c>
      <c r="G26" s="9">
        <v>4050000000</v>
      </c>
      <c r="H26" s="10">
        <v>0</v>
      </c>
      <c r="I26" s="10">
        <v>0</v>
      </c>
      <c r="J26" s="10">
        <v>0</v>
      </c>
      <c r="K26" s="9">
        <v>4050000000</v>
      </c>
      <c r="L26" s="9">
        <v>2711206150</v>
      </c>
      <c r="M26" s="10">
        <v>0</v>
      </c>
      <c r="N26" s="10">
        <v>0</v>
      </c>
      <c r="O26" s="10">
        <v>0</v>
      </c>
      <c r="P26" s="9">
        <v>2711206150</v>
      </c>
      <c r="Q26" s="10">
        <v>66.94</v>
      </c>
      <c r="R26" s="10">
        <v>68.849999999999994</v>
      </c>
      <c r="S26" s="9">
        <v>1338793850</v>
      </c>
    </row>
    <row r="27" spans="1:19" ht="79.5" thickBot="1">
      <c r="A27" s="11" t="s">
        <v>25</v>
      </c>
      <c r="B27" s="37" t="s">
        <v>47</v>
      </c>
      <c r="C27" s="19" t="s">
        <v>48</v>
      </c>
      <c r="D27" s="14">
        <v>4050000000</v>
      </c>
      <c r="E27" s="15">
        <v>0</v>
      </c>
      <c r="F27" s="14">
        <v>4050000000</v>
      </c>
      <c r="G27" s="16">
        <v>4050000000</v>
      </c>
      <c r="H27" s="17">
        <v>0</v>
      </c>
      <c r="I27" s="17">
        <v>0</v>
      </c>
      <c r="J27" s="17">
        <v>0</v>
      </c>
      <c r="K27" s="16">
        <v>4050000000</v>
      </c>
      <c r="L27" s="20">
        <v>2711206150</v>
      </c>
      <c r="M27" s="18">
        <v>0</v>
      </c>
      <c r="N27" s="17">
        <v>0</v>
      </c>
      <c r="O27" s="17">
        <v>0</v>
      </c>
      <c r="P27" s="16">
        <v>2711206150</v>
      </c>
      <c r="Q27" s="17">
        <v>66.94</v>
      </c>
      <c r="R27" s="17">
        <v>68.849999999999994</v>
      </c>
      <c r="S27" s="16">
        <v>1338793850</v>
      </c>
    </row>
    <row r="28" spans="1:19" ht="65.45" customHeight="1" thickBot="1">
      <c r="A28" s="69" t="s">
        <v>49</v>
      </c>
      <c r="B28" s="70"/>
      <c r="C28" s="71"/>
      <c r="D28" s="7">
        <v>72120000</v>
      </c>
      <c r="E28" s="8">
        <v>0</v>
      </c>
      <c r="F28" s="7">
        <v>72120000</v>
      </c>
      <c r="G28" s="9">
        <v>72120000</v>
      </c>
      <c r="H28" s="10">
        <v>0</v>
      </c>
      <c r="I28" s="10">
        <v>0</v>
      </c>
      <c r="J28" s="10">
        <v>0</v>
      </c>
      <c r="K28" s="9">
        <v>72120000</v>
      </c>
      <c r="L28" s="9">
        <v>64999160</v>
      </c>
      <c r="M28" s="10">
        <v>0</v>
      </c>
      <c r="N28" s="10">
        <v>0</v>
      </c>
      <c r="O28" s="10">
        <v>0</v>
      </c>
      <c r="P28" s="9">
        <v>64999160</v>
      </c>
      <c r="Q28" s="10">
        <v>90.13</v>
      </c>
      <c r="R28" s="10">
        <v>91.86</v>
      </c>
      <c r="S28" s="9">
        <v>7120840</v>
      </c>
    </row>
    <row r="29" spans="1:19" ht="36.950000000000003" customHeight="1" thickBot="1">
      <c r="A29" s="11" t="s">
        <v>25</v>
      </c>
      <c r="B29" s="12" t="s">
        <v>50</v>
      </c>
      <c r="C29" s="19" t="s">
        <v>51</v>
      </c>
      <c r="D29" s="14">
        <v>72120000</v>
      </c>
      <c r="E29" s="15">
        <v>0</v>
      </c>
      <c r="F29" s="14">
        <v>72120000</v>
      </c>
      <c r="G29" s="16">
        <v>72120000</v>
      </c>
      <c r="H29" s="17">
        <v>0</v>
      </c>
      <c r="I29" s="17">
        <v>0</v>
      </c>
      <c r="J29" s="17">
        <v>0</v>
      </c>
      <c r="K29" s="16">
        <v>72120000</v>
      </c>
      <c r="L29" s="20">
        <v>64999160</v>
      </c>
      <c r="M29" s="18">
        <v>0</v>
      </c>
      <c r="N29" s="17">
        <v>0</v>
      </c>
      <c r="O29" s="17">
        <v>0</v>
      </c>
      <c r="P29" s="16">
        <v>64999160</v>
      </c>
      <c r="Q29" s="17">
        <v>90.13</v>
      </c>
      <c r="R29" s="17">
        <v>91.86</v>
      </c>
      <c r="S29" s="16">
        <v>7120840</v>
      </c>
    </row>
    <row r="30" spans="1:19" ht="16.5" thickBot="1">
      <c r="A30" s="69" t="s">
        <v>52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r="31" spans="1:19" ht="69" customHeight="1" thickBot="1">
      <c r="A31" s="69" t="s">
        <v>53</v>
      </c>
      <c r="B31" s="70"/>
      <c r="C31" s="71"/>
      <c r="D31" s="7">
        <v>169520000</v>
      </c>
      <c r="E31" s="8">
        <v>0</v>
      </c>
      <c r="F31" s="7">
        <v>169520000</v>
      </c>
      <c r="G31" s="9">
        <v>169520000</v>
      </c>
      <c r="H31" s="10">
        <v>0</v>
      </c>
      <c r="I31" s="10">
        <v>0</v>
      </c>
      <c r="J31" s="10">
        <v>0</v>
      </c>
      <c r="K31" s="9">
        <v>169520000</v>
      </c>
      <c r="L31" s="9">
        <v>84965000</v>
      </c>
      <c r="M31" s="10">
        <v>0</v>
      </c>
      <c r="N31" s="10">
        <v>0</v>
      </c>
      <c r="O31" s="10">
        <v>0</v>
      </c>
      <c r="P31" s="9">
        <v>84965000</v>
      </c>
      <c r="Q31" s="10">
        <v>50.12</v>
      </c>
      <c r="R31" s="10">
        <v>52</v>
      </c>
      <c r="S31" s="9">
        <v>84555000</v>
      </c>
    </row>
    <row r="32" spans="1:19" ht="33.6" customHeight="1" thickBot="1">
      <c r="A32" s="11" t="s">
        <v>25</v>
      </c>
      <c r="B32" s="12" t="s">
        <v>54</v>
      </c>
      <c r="C32" s="19" t="s">
        <v>132</v>
      </c>
      <c r="D32" s="14">
        <v>169520000</v>
      </c>
      <c r="E32" s="15">
        <v>0</v>
      </c>
      <c r="F32" s="14">
        <v>169520000</v>
      </c>
      <c r="G32" s="16">
        <v>169520000</v>
      </c>
      <c r="H32" s="17">
        <v>0</v>
      </c>
      <c r="I32" s="17">
        <v>0</v>
      </c>
      <c r="J32" s="17">
        <v>0</v>
      </c>
      <c r="K32" s="16">
        <v>169520000</v>
      </c>
      <c r="L32" s="20">
        <v>84965000</v>
      </c>
      <c r="M32" s="18">
        <v>0</v>
      </c>
      <c r="N32" s="17">
        <v>0</v>
      </c>
      <c r="O32" s="17">
        <v>0</v>
      </c>
      <c r="P32" s="16">
        <v>84965000</v>
      </c>
      <c r="Q32" s="17">
        <v>50.12</v>
      </c>
      <c r="R32" s="17">
        <v>52</v>
      </c>
      <c r="S32" s="16">
        <v>84555000</v>
      </c>
    </row>
    <row r="33" spans="1:19" ht="21.95" customHeight="1" thickBot="1">
      <c r="A33" s="69" t="s">
        <v>56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1"/>
    </row>
    <row r="34" spans="1:19" ht="35.1" customHeight="1" thickBot="1">
      <c r="A34" s="69" t="s">
        <v>57</v>
      </c>
      <c r="B34" s="70"/>
      <c r="C34" s="71"/>
      <c r="D34" s="7">
        <v>232520000</v>
      </c>
      <c r="E34" s="8">
        <v>0</v>
      </c>
      <c r="F34" s="7">
        <v>232520000</v>
      </c>
      <c r="G34" s="9">
        <v>232520000</v>
      </c>
      <c r="H34" s="10">
        <v>0</v>
      </c>
      <c r="I34" s="10">
        <v>0</v>
      </c>
      <c r="J34" s="10">
        <v>0</v>
      </c>
      <c r="K34" s="9">
        <v>232520000</v>
      </c>
      <c r="L34" s="9">
        <v>123507940</v>
      </c>
      <c r="M34" s="10">
        <v>0</v>
      </c>
      <c r="N34" s="10">
        <v>0</v>
      </c>
      <c r="O34" s="10">
        <v>0</v>
      </c>
      <c r="P34" s="9">
        <v>123507940</v>
      </c>
      <c r="Q34" s="10">
        <v>53.12</v>
      </c>
      <c r="R34" s="10">
        <v>55.1</v>
      </c>
      <c r="S34" s="9">
        <v>109012060</v>
      </c>
    </row>
    <row r="35" spans="1:19" ht="49.5" customHeight="1" thickBot="1">
      <c r="A35" s="11" t="s">
        <v>25</v>
      </c>
      <c r="B35" s="12" t="s">
        <v>58</v>
      </c>
      <c r="C35" s="19" t="s">
        <v>59</v>
      </c>
      <c r="D35" s="14">
        <v>232520000</v>
      </c>
      <c r="E35" s="15">
        <v>0</v>
      </c>
      <c r="F35" s="14">
        <v>232520000</v>
      </c>
      <c r="G35" s="16">
        <v>232520000</v>
      </c>
      <c r="H35" s="17">
        <v>0</v>
      </c>
      <c r="I35" s="17">
        <v>0</v>
      </c>
      <c r="J35" s="17">
        <v>0</v>
      </c>
      <c r="K35" s="16">
        <v>232520000</v>
      </c>
      <c r="L35" s="20">
        <v>123507940</v>
      </c>
      <c r="M35" s="18">
        <v>0</v>
      </c>
      <c r="N35" s="17">
        <v>0</v>
      </c>
      <c r="O35" s="17">
        <v>0</v>
      </c>
      <c r="P35" s="16">
        <v>123507940</v>
      </c>
      <c r="Q35" s="17">
        <v>53.12</v>
      </c>
      <c r="R35" s="17">
        <v>55.1</v>
      </c>
      <c r="S35" s="16">
        <v>109012060</v>
      </c>
    </row>
    <row r="36" spans="1:19" ht="36" customHeight="1" thickBot="1">
      <c r="A36" s="69" t="s">
        <v>60</v>
      </c>
      <c r="B36" s="70"/>
      <c r="C36" s="71"/>
      <c r="D36" s="7">
        <v>1046959223</v>
      </c>
      <c r="E36" s="8">
        <v>0</v>
      </c>
      <c r="F36" s="7">
        <v>1046959223</v>
      </c>
      <c r="G36" s="9">
        <v>1037713223</v>
      </c>
      <c r="H36" s="9">
        <v>9246000</v>
      </c>
      <c r="I36" s="10">
        <v>0</v>
      </c>
      <c r="J36" s="10">
        <v>0</v>
      </c>
      <c r="K36" s="9">
        <v>1046959223</v>
      </c>
      <c r="L36" s="9">
        <v>397073117</v>
      </c>
      <c r="M36" s="10">
        <v>0</v>
      </c>
      <c r="N36" s="10">
        <v>0</v>
      </c>
      <c r="O36" s="10">
        <v>0</v>
      </c>
      <c r="P36" s="9">
        <v>397073117</v>
      </c>
      <c r="Q36" s="10">
        <v>37.93</v>
      </c>
      <c r="R36" s="10">
        <v>39.6</v>
      </c>
      <c r="S36" s="9">
        <v>649886106</v>
      </c>
    </row>
    <row r="37" spans="1:19" ht="22.5" customHeight="1" thickBot="1">
      <c r="A37" s="11" t="s">
        <v>25</v>
      </c>
      <c r="B37" s="12" t="s">
        <v>61</v>
      </c>
      <c r="C37" s="19" t="s">
        <v>125</v>
      </c>
      <c r="D37" s="14">
        <v>366574612</v>
      </c>
      <c r="E37" s="15">
        <v>0</v>
      </c>
      <c r="F37" s="14">
        <v>366574612</v>
      </c>
      <c r="G37" s="16">
        <v>366574612</v>
      </c>
      <c r="H37" s="17">
        <v>0</v>
      </c>
      <c r="I37" s="17">
        <v>0</v>
      </c>
      <c r="J37" s="17">
        <v>0</v>
      </c>
      <c r="K37" s="16">
        <v>366574612</v>
      </c>
      <c r="L37" s="20">
        <v>197948917</v>
      </c>
      <c r="M37" s="18">
        <v>0</v>
      </c>
      <c r="N37" s="17">
        <v>0</v>
      </c>
      <c r="O37" s="17">
        <v>0</v>
      </c>
      <c r="P37" s="16">
        <v>197948917</v>
      </c>
      <c r="Q37" s="64">
        <v>54</v>
      </c>
      <c r="R37" s="17">
        <v>55.35</v>
      </c>
      <c r="S37" s="16">
        <v>168625695</v>
      </c>
    </row>
    <row r="38" spans="1:19" ht="38.450000000000003" customHeight="1" thickBot="1">
      <c r="A38" s="11" t="s">
        <v>28</v>
      </c>
      <c r="B38" s="12" t="s">
        <v>63</v>
      </c>
      <c r="C38" s="19" t="s">
        <v>64</v>
      </c>
      <c r="D38" s="14">
        <v>670063679</v>
      </c>
      <c r="E38" s="15">
        <v>0</v>
      </c>
      <c r="F38" s="14">
        <v>670063679</v>
      </c>
      <c r="G38" s="16">
        <v>660817679</v>
      </c>
      <c r="H38" s="16">
        <v>9246000</v>
      </c>
      <c r="I38" s="17">
        <v>0</v>
      </c>
      <c r="J38" s="17">
        <v>0</v>
      </c>
      <c r="K38" s="16">
        <v>670063679</v>
      </c>
      <c r="L38" s="20">
        <v>188810500</v>
      </c>
      <c r="M38" s="18">
        <v>0</v>
      </c>
      <c r="N38" s="17">
        <v>0</v>
      </c>
      <c r="O38" s="17">
        <v>0</v>
      </c>
      <c r="P38" s="16">
        <v>188810500</v>
      </c>
      <c r="Q38" s="17">
        <v>28.18</v>
      </c>
      <c r="R38" s="17">
        <v>30.05</v>
      </c>
      <c r="S38" s="16">
        <v>481253179</v>
      </c>
    </row>
    <row r="39" spans="1:19" ht="35.450000000000003" customHeight="1" thickBot="1">
      <c r="A39" s="11" t="s">
        <v>34</v>
      </c>
      <c r="B39" s="12" t="s">
        <v>65</v>
      </c>
      <c r="C39" s="19" t="s">
        <v>64</v>
      </c>
      <c r="D39" s="14">
        <v>10320932</v>
      </c>
      <c r="E39" s="15">
        <v>0</v>
      </c>
      <c r="F39" s="14">
        <v>10320932</v>
      </c>
      <c r="G39" s="16">
        <v>10320932</v>
      </c>
      <c r="H39" s="17">
        <v>0</v>
      </c>
      <c r="I39" s="17">
        <v>0</v>
      </c>
      <c r="J39" s="17">
        <v>0</v>
      </c>
      <c r="K39" s="16">
        <v>10320932</v>
      </c>
      <c r="L39" s="20">
        <v>10313700</v>
      </c>
      <c r="M39" s="18">
        <v>0</v>
      </c>
      <c r="N39" s="17">
        <v>0</v>
      </c>
      <c r="O39" s="17">
        <v>0</v>
      </c>
      <c r="P39" s="16">
        <v>10313700</v>
      </c>
      <c r="Q39" s="17">
        <v>99.93</v>
      </c>
      <c r="R39" s="17">
        <v>100</v>
      </c>
      <c r="S39" s="16">
        <v>7232</v>
      </c>
    </row>
    <row r="40" spans="1:19" ht="39.6" customHeight="1" thickBot="1">
      <c r="A40" s="69" t="s">
        <v>66</v>
      </c>
      <c r="B40" s="70"/>
      <c r="C40" s="71"/>
      <c r="D40" s="7">
        <v>110120000</v>
      </c>
      <c r="E40" s="8">
        <v>0</v>
      </c>
      <c r="F40" s="7">
        <v>110120000</v>
      </c>
      <c r="G40" s="9">
        <v>110120000</v>
      </c>
      <c r="H40" s="10">
        <v>0</v>
      </c>
      <c r="I40" s="10">
        <v>0</v>
      </c>
      <c r="J40" s="10">
        <v>0</v>
      </c>
      <c r="K40" s="9">
        <v>110120000</v>
      </c>
      <c r="L40" s="9">
        <v>69765025</v>
      </c>
      <c r="M40" s="10">
        <v>0</v>
      </c>
      <c r="N40" s="10">
        <v>0</v>
      </c>
      <c r="O40" s="10">
        <v>0</v>
      </c>
      <c r="P40" s="9">
        <v>69765025</v>
      </c>
      <c r="Q40" s="17">
        <v>63.35</v>
      </c>
      <c r="R40" s="10">
        <v>65</v>
      </c>
      <c r="S40" s="9">
        <v>40354975</v>
      </c>
    </row>
    <row r="41" spans="1:19" ht="113.45" customHeight="1" thickBot="1">
      <c r="A41" s="11" t="s">
        <v>25</v>
      </c>
      <c r="B41" s="37" t="s">
        <v>67</v>
      </c>
      <c r="C41" s="19" t="s">
        <v>126</v>
      </c>
      <c r="D41" s="14">
        <v>110120000</v>
      </c>
      <c r="E41" s="15">
        <v>0</v>
      </c>
      <c r="F41" s="14">
        <v>110120000</v>
      </c>
      <c r="G41" s="16">
        <v>110120000</v>
      </c>
      <c r="H41" s="17">
        <v>0</v>
      </c>
      <c r="I41" s="17">
        <v>0</v>
      </c>
      <c r="J41" s="17">
        <v>0</v>
      </c>
      <c r="K41" s="16">
        <v>110120000</v>
      </c>
      <c r="L41" s="20">
        <v>69765025</v>
      </c>
      <c r="M41" s="18">
        <v>0</v>
      </c>
      <c r="N41" s="17">
        <v>0</v>
      </c>
      <c r="O41" s="17">
        <v>0</v>
      </c>
      <c r="P41" s="16">
        <v>69765025</v>
      </c>
      <c r="Q41" s="17">
        <v>63.35</v>
      </c>
      <c r="R41" s="17">
        <v>65</v>
      </c>
      <c r="S41" s="16">
        <v>40354975</v>
      </c>
    </row>
    <row r="42" spans="1:19" ht="22.5" customHeight="1" thickBot="1">
      <c r="A42" s="69" t="s">
        <v>69</v>
      </c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1"/>
    </row>
    <row r="43" spans="1:19" ht="30.95" customHeight="1" thickBot="1">
      <c r="A43" s="69" t="s">
        <v>70</v>
      </c>
      <c r="B43" s="70"/>
      <c r="C43" s="71"/>
      <c r="D43" s="7">
        <v>141550000</v>
      </c>
      <c r="E43" s="8">
        <v>0</v>
      </c>
      <c r="F43" s="7">
        <v>141550000</v>
      </c>
      <c r="G43" s="9">
        <v>141550000</v>
      </c>
      <c r="H43" s="10">
        <v>0</v>
      </c>
      <c r="I43" s="10">
        <v>0</v>
      </c>
      <c r="J43" s="10">
        <v>0</v>
      </c>
      <c r="K43" s="9">
        <v>141550000</v>
      </c>
      <c r="L43" s="9">
        <v>72038500</v>
      </c>
      <c r="M43" s="10">
        <v>0</v>
      </c>
      <c r="N43" s="10">
        <v>0</v>
      </c>
      <c r="O43" s="10">
        <v>0</v>
      </c>
      <c r="P43" s="9">
        <v>72038500</v>
      </c>
      <c r="Q43" s="10">
        <v>50.89</v>
      </c>
      <c r="R43" s="10">
        <v>52.65</v>
      </c>
      <c r="S43" s="9">
        <v>69511500</v>
      </c>
    </row>
    <row r="44" spans="1:19" ht="48" customHeight="1" thickBot="1">
      <c r="A44" s="11" t="s">
        <v>25</v>
      </c>
      <c r="B44" s="12" t="s">
        <v>71</v>
      </c>
      <c r="C44" s="19" t="s">
        <v>72</v>
      </c>
      <c r="D44" s="14">
        <v>141550000</v>
      </c>
      <c r="E44" s="15">
        <v>0</v>
      </c>
      <c r="F44" s="14">
        <v>141550000</v>
      </c>
      <c r="G44" s="16">
        <v>141550000</v>
      </c>
      <c r="H44" s="17">
        <v>0</v>
      </c>
      <c r="I44" s="17">
        <v>0</v>
      </c>
      <c r="J44" s="17">
        <v>0</v>
      </c>
      <c r="K44" s="16">
        <v>141550000</v>
      </c>
      <c r="L44" s="20">
        <v>72038500</v>
      </c>
      <c r="M44" s="18">
        <v>0</v>
      </c>
      <c r="N44" s="17">
        <v>0</v>
      </c>
      <c r="O44" s="17">
        <v>0</v>
      </c>
      <c r="P44" s="9">
        <v>72038500</v>
      </c>
      <c r="Q44" s="17">
        <v>50.89</v>
      </c>
      <c r="R44" s="17">
        <v>52.65</v>
      </c>
      <c r="S44" s="16">
        <v>69511500</v>
      </c>
    </row>
    <row r="45" spans="1:19" ht="25.5" customHeight="1" thickBot="1">
      <c r="A45" s="69" t="s">
        <v>73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1"/>
    </row>
    <row r="46" spans="1:19" ht="36.950000000000003" customHeight="1" thickBot="1">
      <c r="A46" s="69" t="s">
        <v>74</v>
      </c>
      <c r="B46" s="70"/>
      <c r="C46" s="71"/>
      <c r="D46" s="7">
        <v>1585225000</v>
      </c>
      <c r="E46" s="8">
        <v>0</v>
      </c>
      <c r="F46" s="7">
        <v>1585225000</v>
      </c>
      <c r="G46" s="9">
        <v>1585225000</v>
      </c>
      <c r="H46" s="10">
        <v>0</v>
      </c>
      <c r="I46" s="10">
        <v>0</v>
      </c>
      <c r="J46" s="10">
        <v>0</v>
      </c>
      <c r="K46" s="9">
        <v>1585225000</v>
      </c>
      <c r="L46" s="9">
        <v>822519876</v>
      </c>
      <c r="M46" s="10">
        <v>0</v>
      </c>
      <c r="N46" s="10">
        <v>0</v>
      </c>
      <c r="O46" s="10">
        <v>0</v>
      </c>
      <c r="P46" s="9">
        <v>822519876</v>
      </c>
      <c r="Q46" s="10">
        <v>51.89</v>
      </c>
      <c r="R46" s="10">
        <v>53.53</v>
      </c>
      <c r="S46" s="9">
        <v>762705124</v>
      </c>
    </row>
    <row r="47" spans="1:19" ht="52.5" customHeight="1" thickBot="1">
      <c r="A47" s="11" t="s">
        <v>25</v>
      </c>
      <c r="B47" s="12" t="s">
        <v>75</v>
      </c>
      <c r="C47" s="19" t="s">
        <v>76</v>
      </c>
      <c r="D47" s="14">
        <v>162520000</v>
      </c>
      <c r="E47" s="15">
        <v>0</v>
      </c>
      <c r="F47" s="14">
        <v>162520000</v>
      </c>
      <c r="G47" s="16">
        <v>162520000</v>
      </c>
      <c r="H47" s="17">
        <v>0</v>
      </c>
      <c r="I47" s="17">
        <v>0</v>
      </c>
      <c r="J47" s="17">
        <v>0</v>
      </c>
      <c r="K47" s="16">
        <v>162520000</v>
      </c>
      <c r="L47" s="20">
        <v>76806500</v>
      </c>
      <c r="M47" s="18">
        <v>0</v>
      </c>
      <c r="N47" s="17">
        <v>0</v>
      </c>
      <c r="O47" s="17">
        <v>0</v>
      </c>
      <c r="P47" s="16">
        <v>76806500</v>
      </c>
      <c r="Q47" s="17">
        <v>47.26</v>
      </c>
      <c r="R47" s="17">
        <v>50.12</v>
      </c>
      <c r="S47" s="16">
        <v>85713500</v>
      </c>
    </row>
    <row r="48" spans="1:19" ht="53.45" customHeight="1" thickBot="1">
      <c r="A48" s="11" t="s">
        <v>28</v>
      </c>
      <c r="B48" s="12" t="s">
        <v>77</v>
      </c>
      <c r="C48" s="19" t="s">
        <v>78</v>
      </c>
      <c r="D48" s="14">
        <v>225110000</v>
      </c>
      <c r="E48" s="15">
        <v>0</v>
      </c>
      <c r="F48" s="14">
        <v>225110000</v>
      </c>
      <c r="G48" s="16">
        <v>225110000</v>
      </c>
      <c r="H48" s="17">
        <v>0</v>
      </c>
      <c r="I48" s="17">
        <v>0</v>
      </c>
      <c r="J48" s="17">
        <v>0</v>
      </c>
      <c r="K48" s="16">
        <v>225110000</v>
      </c>
      <c r="L48" s="20">
        <v>76907300</v>
      </c>
      <c r="M48" s="18">
        <v>0</v>
      </c>
      <c r="N48" s="17">
        <v>0</v>
      </c>
      <c r="O48" s="17">
        <v>0</v>
      </c>
      <c r="P48" s="16">
        <v>76907300</v>
      </c>
      <c r="Q48" s="17">
        <v>34.159999999999997</v>
      </c>
      <c r="R48" s="17">
        <v>36.75</v>
      </c>
      <c r="S48" s="16">
        <v>148202700</v>
      </c>
    </row>
    <row r="49" spans="1:19" ht="66.599999999999994" customHeight="1" thickBot="1">
      <c r="A49" s="11" t="s">
        <v>34</v>
      </c>
      <c r="B49" s="12" t="s">
        <v>79</v>
      </c>
      <c r="C49" s="19" t="s">
        <v>80</v>
      </c>
      <c r="D49" s="14">
        <v>1197595000</v>
      </c>
      <c r="E49" s="15">
        <v>0</v>
      </c>
      <c r="F49" s="14">
        <v>1197595000</v>
      </c>
      <c r="G49" s="16">
        <v>1197595000</v>
      </c>
      <c r="H49" s="17">
        <v>0</v>
      </c>
      <c r="I49" s="17">
        <v>0</v>
      </c>
      <c r="J49" s="17">
        <v>0</v>
      </c>
      <c r="K49" s="16">
        <v>1197595000</v>
      </c>
      <c r="L49" s="20">
        <v>668806076</v>
      </c>
      <c r="M49" s="18">
        <v>0</v>
      </c>
      <c r="N49" s="17">
        <v>0</v>
      </c>
      <c r="O49" s="17">
        <v>0</v>
      </c>
      <c r="P49" s="16">
        <v>668806076</v>
      </c>
      <c r="Q49" s="17">
        <v>55.85</v>
      </c>
      <c r="R49" s="17">
        <v>57.15</v>
      </c>
      <c r="S49" s="16">
        <v>528788924</v>
      </c>
    </row>
    <row r="50" spans="1:19" ht="25.5" customHeight="1" thickBot="1">
      <c r="A50" s="69" t="s">
        <v>81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1"/>
    </row>
    <row r="51" spans="1:19" ht="51" customHeight="1" thickBot="1">
      <c r="A51" s="69" t="s">
        <v>82</v>
      </c>
      <c r="B51" s="70"/>
      <c r="C51" s="71"/>
      <c r="D51" s="7">
        <v>87000000</v>
      </c>
      <c r="E51" s="8">
        <v>0</v>
      </c>
      <c r="F51" s="7">
        <v>87000000</v>
      </c>
      <c r="G51" s="9">
        <v>87000000</v>
      </c>
      <c r="H51" s="10">
        <v>0</v>
      </c>
      <c r="I51" s="10">
        <v>0</v>
      </c>
      <c r="J51" s="10">
        <v>0</v>
      </c>
      <c r="K51" s="9">
        <v>87000000</v>
      </c>
      <c r="L51" s="9">
        <v>32906500</v>
      </c>
      <c r="M51" s="10">
        <v>0</v>
      </c>
      <c r="N51" s="10">
        <v>0</v>
      </c>
      <c r="O51" s="10">
        <v>0</v>
      </c>
      <c r="P51" s="9">
        <v>32906500</v>
      </c>
      <c r="Q51" s="10">
        <v>37.82</v>
      </c>
      <c r="R51" s="10">
        <v>38.75</v>
      </c>
      <c r="S51" s="9">
        <v>54093500</v>
      </c>
    </row>
    <row r="52" spans="1:19" ht="82.5" customHeight="1" thickBot="1">
      <c r="A52" s="11" t="s">
        <v>25</v>
      </c>
      <c r="B52" s="37" t="s">
        <v>83</v>
      </c>
      <c r="C52" s="19" t="s">
        <v>62</v>
      </c>
      <c r="D52" s="14">
        <v>87000000</v>
      </c>
      <c r="E52" s="15">
        <v>0</v>
      </c>
      <c r="F52" s="14">
        <v>87000000</v>
      </c>
      <c r="G52" s="16">
        <v>87000000</v>
      </c>
      <c r="H52" s="17">
        <v>0</v>
      </c>
      <c r="I52" s="17">
        <v>0</v>
      </c>
      <c r="J52" s="17">
        <v>0</v>
      </c>
      <c r="K52" s="16">
        <v>87000000</v>
      </c>
      <c r="L52" s="20">
        <v>32906500</v>
      </c>
      <c r="M52" s="18">
        <v>0</v>
      </c>
      <c r="N52" s="17">
        <v>0</v>
      </c>
      <c r="O52" s="17">
        <v>0</v>
      </c>
      <c r="P52" s="16">
        <v>32906500</v>
      </c>
      <c r="Q52" s="17">
        <v>37.82</v>
      </c>
      <c r="R52" s="17">
        <v>38.75</v>
      </c>
      <c r="S52" s="16">
        <v>54093500</v>
      </c>
    </row>
    <row r="53" spans="1:19" ht="26.1" customHeight="1" thickBot="1">
      <c r="A53" s="69" t="s">
        <v>84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1"/>
    </row>
    <row r="54" spans="1:19" ht="50.45" customHeight="1" thickBot="1">
      <c r="A54" s="69" t="s">
        <v>85</v>
      </c>
      <c r="B54" s="70"/>
      <c r="C54" s="71"/>
      <c r="D54" s="7">
        <v>66000000</v>
      </c>
      <c r="E54" s="8">
        <v>0</v>
      </c>
      <c r="F54" s="7">
        <v>66000000</v>
      </c>
      <c r="G54" s="9">
        <v>66000000</v>
      </c>
      <c r="H54" s="10">
        <v>0</v>
      </c>
      <c r="I54" s="10">
        <v>0</v>
      </c>
      <c r="J54" s="10">
        <v>0</v>
      </c>
      <c r="K54" s="9">
        <v>66000000</v>
      </c>
      <c r="L54" s="9">
        <v>2020000</v>
      </c>
      <c r="M54" s="10">
        <v>0</v>
      </c>
      <c r="N54" s="10">
        <v>0</v>
      </c>
      <c r="O54" s="10">
        <v>0</v>
      </c>
      <c r="P54" s="9">
        <v>2020000</v>
      </c>
      <c r="Q54" s="10">
        <v>3.06</v>
      </c>
      <c r="R54" s="10">
        <v>4.75</v>
      </c>
      <c r="S54" s="9">
        <v>63980000</v>
      </c>
    </row>
    <row r="55" spans="1:19" ht="101.1" customHeight="1" thickBot="1">
      <c r="A55" s="11" t="s">
        <v>25</v>
      </c>
      <c r="B55" s="37" t="s">
        <v>86</v>
      </c>
      <c r="C55" s="19" t="s">
        <v>87</v>
      </c>
      <c r="D55" s="14">
        <v>66000000</v>
      </c>
      <c r="E55" s="15">
        <v>0</v>
      </c>
      <c r="F55" s="14">
        <v>66000000</v>
      </c>
      <c r="G55" s="16">
        <v>66000000</v>
      </c>
      <c r="H55" s="17">
        <v>0</v>
      </c>
      <c r="I55" s="17">
        <v>0</v>
      </c>
      <c r="J55" s="17">
        <v>0</v>
      </c>
      <c r="K55" s="16">
        <v>66000000</v>
      </c>
      <c r="L55" s="20">
        <v>2020000</v>
      </c>
      <c r="M55" s="18">
        <v>0</v>
      </c>
      <c r="N55" s="17">
        <v>0</v>
      </c>
      <c r="O55" s="17">
        <v>0</v>
      </c>
      <c r="P55" s="16">
        <v>2020000</v>
      </c>
      <c r="Q55" s="17">
        <v>3.06</v>
      </c>
      <c r="R55" s="17">
        <v>4.75</v>
      </c>
      <c r="S55" s="16">
        <v>63980000</v>
      </c>
    </row>
    <row r="56" spans="1:19" ht="24.6" customHeight="1" thickBot="1">
      <c r="A56" s="72" t="s">
        <v>88</v>
      </c>
      <c r="B56" s="73"/>
      <c r="C56" s="74"/>
      <c r="D56" s="21">
        <v>22510966750</v>
      </c>
      <c r="E56" s="22">
        <v>0</v>
      </c>
      <c r="F56" s="21">
        <v>22510966750</v>
      </c>
      <c r="G56" s="23">
        <v>22501720750</v>
      </c>
      <c r="H56" s="23">
        <v>9246000</v>
      </c>
      <c r="I56" s="24">
        <v>0</v>
      </c>
      <c r="J56" s="24">
        <v>0</v>
      </c>
      <c r="K56" s="23">
        <v>22510966750</v>
      </c>
      <c r="L56" s="23">
        <v>12414083798</v>
      </c>
      <c r="M56" s="24">
        <v>0</v>
      </c>
      <c r="N56" s="24">
        <v>0</v>
      </c>
      <c r="O56" s="24">
        <v>0</v>
      </c>
      <c r="P56" s="23">
        <v>12414083798</v>
      </c>
      <c r="Q56" s="24">
        <v>55.15</v>
      </c>
      <c r="R56" s="24">
        <v>57.36</v>
      </c>
      <c r="S56" s="23">
        <v>10096882952</v>
      </c>
    </row>
    <row r="57" spans="1:19" ht="15.75" thickBot="1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</row>
    <row r="58" spans="1:19" ht="35.25" thickBot="1">
      <c r="A58" s="25"/>
      <c r="B58" s="26" t="s">
        <v>89</v>
      </c>
      <c r="C58" s="27" t="s">
        <v>90</v>
      </c>
      <c r="D58" s="27" t="s">
        <v>91</v>
      </c>
      <c r="E58" s="27" t="s">
        <v>92</v>
      </c>
      <c r="F58" s="25"/>
      <c r="G58" s="25"/>
      <c r="H58" s="25"/>
      <c r="I58" s="25"/>
      <c r="J58" s="25"/>
      <c r="K58" s="25"/>
      <c r="L58" s="28" t="e">
        <v>#REF!</v>
      </c>
      <c r="M58" s="28" t="e">
        <v>#REF!</v>
      </c>
      <c r="N58" s="25"/>
      <c r="O58" s="25"/>
      <c r="P58" s="25"/>
      <c r="Q58" s="25"/>
      <c r="R58" s="25"/>
      <c r="S58" s="25"/>
    </row>
    <row r="59" spans="1:19" ht="27.95" customHeight="1" thickBot="1">
      <c r="A59" s="25"/>
      <c r="B59" s="29" t="s">
        <v>93</v>
      </c>
      <c r="C59" s="30">
        <v>22501720750</v>
      </c>
      <c r="D59" s="30">
        <v>12414083798</v>
      </c>
      <c r="E59" s="31">
        <v>55.17</v>
      </c>
      <c r="F59" s="25"/>
      <c r="G59" s="25"/>
      <c r="H59" s="25"/>
      <c r="I59" s="25"/>
      <c r="J59" s="25"/>
      <c r="K59" s="25"/>
      <c r="L59" s="25"/>
      <c r="M59" s="25"/>
      <c r="N59" s="32">
        <v>12414083798</v>
      </c>
      <c r="O59" s="25"/>
      <c r="P59" s="25"/>
      <c r="Q59" s="25"/>
      <c r="R59" s="25"/>
      <c r="S59" s="25"/>
    </row>
    <row r="60" spans="1:19" ht="29.1" customHeight="1" thickBot="1">
      <c r="A60" s="25"/>
      <c r="B60" s="29" t="s">
        <v>94</v>
      </c>
      <c r="C60" s="30">
        <v>9246000</v>
      </c>
      <c r="D60" s="31">
        <v>0</v>
      </c>
      <c r="E60" s="31">
        <v>0</v>
      </c>
      <c r="F60" s="25"/>
      <c r="G60" s="25"/>
      <c r="H60" s="25"/>
      <c r="I60" s="25"/>
      <c r="J60" s="25"/>
      <c r="K60" s="25"/>
      <c r="L60" s="25"/>
      <c r="M60" s="25"/>
      <c r="N60" s="32">
        <v>12414083798</v>
      </c>
      <c r="O60" s="25"/>
      <c r="P60" s="25"/>
      <c r="Q60" s="25"/>
      <c r="R60" s="25"/>
      <c r="S60" s="25"/>
    </row>
    <row r="61" spans="1:19" ht="27" customHeight="1" thickBot="1">
      <c r="A61" s="25"/>
      <c r="B61" s="29" t="s">
        <v>95</v>
      </c>
      <c r="C61" s="31">
        <v>0</v>
      </c>
      <c r="D61" s="31">
        <v>0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</row>
    <row r="62" spans="1:19" ht="27.95" customHeight="1" thickBot="1">
      <c r="A62" s="25"/>
      <c r="B62" s="29" t="s">
        <v>96</v>
      </c>
      <c r="C62" s="33">
        <v>0</v>
      </c>
      <c r="D62" s="33">
        <v>0</v>
      </c>
      <c r="E62" s="1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ht="26.1" customHeight="1" thickBot="1">
      <c r="A63" s="25"/>
      <c r="B63" s="34" t="s">
        <v>97</v>
      </c>
      <c r="C63" s="35">
        <v>22510966750</v>
      </c>
      <c r="D63" s="35">
        <v>12414083798</v>
      </c>
      <c r="E63" s="36">
        <v>55.15</v>
      </c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</row>
  </sheetData>
  <mergeCells count="39">
    <mergeCell ref="A1:S1"/>
    <mergeCell ref="A2:S2"/>
    <mergeCell ref="A3:S3"/>
    <mergeCell ref="A4:D4"/>
    <mergeCell ref="A5:A6"/>
    <mergeCell ref="B5:B6"/>
    <mergeCell ref="C5:C6"/>
    <mergeCell ref="D5:F5"/>
    <mergeCell ref="G5:J5"/>
    <mergeCell ref="K5:K6"/>
    <mergeCell ref="A25:S25"/>
    <mergeCell ref="L5:O5"/>
    <mergeCell ref="P5:P6"/>
    <mergeCell ref="Q5:Q6"/>
    <mergeCell ref="R5:R6"/>
    <mergeCell ref="S5:S6"/>
    <mergeCell ref="A8:S8"/>
    <mergeCell ref="A9:C9"/>
    <mergeCell ref="A11:C11"/>
    <mergeCell ref="A14:C14"/>
    <mergeCell ref="A19:C19"/>
    <mergeCell ref="A21:C21"/>
    <mergeCell ref="A46:C46"/>
    <mergeCell ref="A26:C26"/>
    <mergeCell ref="A28:C28"/>
    <mergeCell ref="A30:S30"/>
    <mergeCell ref="A31:C31"/>
    <mergeCell ref="A33:S33"/>
    <mergeCell ref="A34:C34"/>
    <mergeCell ref="A36:C36"/>
    <mergeCell ref="A40:C40"/>
    <mergeCell ref="A42:S42"/>
    <mergeCell ref="A43:C43"/>
    <mergeCell ref="A45:S45"/>
    <mergeCell ref="A50:S50"/>
    <mergeCell ref="A51:C51"/>
    <mergeCell ref="A53:S53"/>
    <mergeCell ref="A54:C54"/>
    <mergeCell ref="A56:C56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S74"/>
  <sheetViews>
    <sheetView topLeftCell="H1" workbookViewId="0">
      <selection activeCell="L59" sqref="L59"/>
    </sheetView>
  </sheetViews>
  <sheetFormatPr defaultRowHeight="15"/>
  <cols>
    <col min="1" max="1" width="5.7109375" customWidth="1"/>
    <col min="2" max="2" width="25.42578125" customWidth="1"/>
    <col min="3" max="3" width="17.5703125" customWidth="1"/>
    <col min="4" max="4" width="16.85546875" customWidth="1"/>
    <col min="5" max="5" width="13.42578125" customWidth="1"/>
    <col min="6" max="6" width="16.7109375" customWidth="1"/>
    <col min="7" max="7" width="15.140625" customWidth="1"/>
    <col min="8" max="9" width="12.5703125" customWidth="1"/>
    <col min="10" max="10" width="15.140625" customWidth="1"/>
    <col min="11" max="11" width="15.85546875" customWidth="1"/>
    <col min="12" max="12" width="14.85546875" customWidth="1"/>
    <col min="13" max="13" width="13.140625" customWidth="1"/>
    <col min="14" max="14" width="13.7109375" customWidth="1"/>
    <col min="15" max="15" width="13.42578125" customWidth="1"/>
    <col min="16" max="16" width="15" customWidth="1"/>
    <col min="17" max="17" width="11.140625" customWidth="1"/>
    <col min="18" max="18" width="10.5703125" customWidth="1"/>
    <col min="19" max="19" width="14.140625" customWidth="1"/>
  </cols>
  <sheetData>
    <row r="1" spans="1:19" ht="15.75" thickBot="1"/>
    <row r="2" spans="1:19" ht="19.5" thickBot="1">
      <c r="A2" s="80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19" ht="19.5" thickBot="1">
      <c r="A3" s="80" t="s">
        <v>135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19" ht="19.5" thickBot="1">
      <c r="A4" s="80" t="s">
        <v>136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1:19" ht="58.5" customHeight="1" thickBot="1">
      <c r="A5" s="83" t="s">
        <v>2</v>
      </c>
      <c r="B5" s="84"/>
      <c r="C5" s="84"/>
      <c r="D5" s="8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78" t="s">
        <v>3</v>
      </c>
      <c r="B6" s="78" t="s">
        <v>4</v>
      </c>
      <c r="C6" s="78" t="s">
        <v>5</v>
      </c>
      <c r="D6" s="86" t="s">
        <v>6</v>
      </c>
      <c r="E6" s="87"/>
      <c r="F6" s="88"/>
      <c r="G6" s="75" t="s">
        <v>7</v>
      </c>
      <c r="H6" s="76"/>
      <c r="I6" s="76"/>
      <c r="J6" s="77"/>
      <c r="K6" s="78" t="s">
        <v>8</v>
      </c>
      <c r="L6" s="75" t="s">
        <v>9</v>
      </c>
      <c r="M6" s="76"/>
      <c r="N6" s="76"/>
      <c r="O6" s="77"/>
      <c r="P6" s="78" t="s">
        <v>10</v>
      </c>
      <c r="Q6" s="78" t="s">
        <v>11</v>
      </c>
      <c r="R6" s="78" t="s">
        <v>12</v>
      </c>
      <c r="S6" s="78" t="s">
        <v>13</v>
      </c>
    </row>
    <row r="7" spans="1:19" ht="52.5" thickBot="1">
      <c r="A7" s="79"/>
      <c r="B7" s="79"/>
      <c r="C7" s="79"/>
      <c r="D7" s="2" t="s">
        <v>14</v>
      </c>
      <c r="E7" s="2" t="s">
        <v>15</v>
      </c>
      <c r="F7" s="2" t="s">
        <v>137</v>
      </c>
      <c r="G7" s="3" t="s">
        <v>17</v>
      </c>
      <c r="H7" s="3" t="s">
        <v>18</v>
      </c>
      <c r="I7" s="3" t="s">
        <v>19</v>
      </c>
      <c r="J7" s="3" t="s">
        <v>20</v>
      </c>
      <c r="K7" s="79"/>
      <c r="L7" s="3" t="s">
        <v>17</v>
      </c>
      <c r="M7" s="3" t="s">
        <v>18</v>
      </c>
      <c r="N7" s="3" t="s">
        <v>19</v>
      </c>
      <c r="O7" s="3" t="s">
        <v>20</v>
      </c>
      <c r="P7" s="79"/>
      <c r="Q7" s="79"/>
      <c r="R7" s="79"/>
      <c r="S7" s="79"/>
    </row>
    <row r="8" spans="1:19" ht="15.75" thickBot="1">
      <c r="A8" s="4">
        <v>1</v>
      </c>
      <c r="B8" s="5">
        <v>2</v>
      </c>
      <c r="C8" s="5">
        <v>3</v>
      </c>
      <c r="D8" s="6"/>
      <c r="E8" s="6"/>
      <c r="F8" s="6"/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</row>
    <row r="9" spans="1:19" ht="16.5" thickBot="1">
      <c r="A9" s="69" t="s">
        <v>21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1"/>
    </row>
    <row r="10" spans="1:19" ht="46.5" customHeight="1" thickBot="1">
      <c r="A10" s="69" t="s">
        <v>22</v>
      </c>
      <c r="B10" s="70"/>
      <c r="C10" s="71"/>
      <c r="D10" s="7">
        <v>308503941</v>
      </c>
      <c r="E10" s="8">
        <v>0</v>
      </c>
      <c r="F10" s="7">
        <v>308503941</v>
      </c>
      <c r="G10" s="9">
        <v>308503941</v>
      </c>
      <c r="H10" s="10">
        <v>0</v>
      </c>
      <c r="I10" s="10">
        <v>0</v>
      </c>
      <c r="J10" s="10">
        <v>0</v>
      </c>
      <c r="K10" s="9">
        <v>308503941</v>
      </c>
      <c r="L10" s="9">
        <v>170405740</v>
      </c>
      <c r="M10" s="10">
        <v>0</v>
      </c>
      <c r="N10" s="10">
        <v>0</v>
      </c>
      <c r="O10" s="10">
        <v>0</v>
      </c>
      <c r="P10" s="9">
        <v>170405740</v>
      </c>
      <c r="Q10" s="10">
        <v>55.24</v>
      </c>
      <c r="R10" s="10">
        <v>57.35</v>
      </c>
      <c r="S10" s="9">
        <v>138098201</v>
      </c>
    </row>
    <row r="11" spans="1:19" ht="55.5" customHeight="1" thickBot="1">
      <c r="A11" s="11">
        <v>1</v>
      </c>
      <c r="B11" s="12" t="s">
        <v>23</v>
      </c>
      <c r="C11" s="19" t="s">
        <v>109</v>
      </c>
      <c r="D11" s="14">
        <v>308503941</v>
      </c>
      <c r="E11" s="15">
        <v>0</v>
      </c>
      <c r="F11" s="14">
        <v>308503941</v>
      </c>
      <c r="G11" s="16">
        <v>308503941</v>
      </c>
      <c r="H11" s="17">
        <v>0</v>
      </c>
      <c r="I11" s="17">
        <v>0</v>
      </c>
      <c r="J11" s="17">
        <v>0</v>
      </c>
      <c r="K11" s="16">
        <v>308503941</v>
      </c>
      <c r="L11" s="20">
        <v>170405740</v>
      </c>
      <c r="M11" s="18">
        <v>0</v>
      </c>
      <c r="N11" s="17">
        <v>0</v>
      </c>
      <c r="O11" s="17">
        <v>0</v>
      </c>
      <c r="P11" s="16">
        <v>170405740</v>
      </c>
      <c r="Q11" s="17">
        <v>55.24</v>
      </c>
      <c r="R11" s="17">
        <v>57.35</v>
      </c>
      <c r="S11" s="16">
        <v>138098201</v>
      </c>
    </row>
    <row r="12" spans="1:19" ht="30.95" customHeight="1" thickBot="1">
      <c r="A12" s="69" t="s">
        <v>24</v>
      </c>
      <c r="B12" s="70"/>
      <c r="C12" s="71"/>
      <c r="D12" s="7">
        <v>13424051049</v>
      </c>
      <c r="E12" s="8">
        <v>0</v>
      </c>
      <c r="F12" s="7">
        <v>13424051049</v>
      </c>
      <c r="G12" s="9">
        <v>13424051049</v>
      </c>
      <c r="H12" s="10">
        <v>0</v>
      </c>
      <c r="I12" s="10">
        <v>0</v>
      </c>
      <c r="J12" s="10">
        <v>0</v>
      </c>
      <c r="K12" s="9">
        <v>13424051049</v>
      </c>
      <c r="L12" s="9">
        <v>8752449841</v>
      </c>
      <c r="M12" s="10">
        <v>0</v>
      </c>
      <c r="N12" s="10">
        <v>0</v>
      </c>
      <c r="O12" s="10">
        <v>0</v>
      </c>
      <c r="P12" s="9">
        <v>8752449841</v>
      </c>
      <c r="Q12" s="10">
        <v>65.2</v>
      </c>
      <c r="R12" s="10">
        <v>68.05</v>
      </c>
      <c r="S12" s="9">
        <v>4671601208</v>
      </c>
    </row>
    <row r="13" spans="1:19" ht="42.6" customHeight="1" thickBot="1">
      <c r="A13" s="11" t="s">
        <v>25</v>
      </c>
      <c r="B13" s="12" t="s">
        <v>26</v>
      </c>
      <c r="C13" s="19" t="s">
        <v>27</v>
      </c>
      <c r="D13" s="14">
        <v>13179971049</v>
      </c>
      <c r="E13" s="15">
        <v>0</v>
      </c>
      <c r="F13" s="14">
        <v>13179971049</v>
      </c>
      <c r="G13" s="16">
        <v>13179971049</v>
      </c>
      <c r="H13" s="17">
        <v>0</v>
      </c>
      <c r="I13" s="17">
        <v>0</v>
      </c>
      <c r="J13" s="17">
        <v>0</v>
      </c>
      <c r="K13" s="16">
        <v>13179971049</v>
      </c>
      <c r="L13" s="20">
        <v>8604389841</v>
      </c>
      <c r="M13" s="18">
        <v>0</v>
      </c>
      <c r="N13" s="17">
        <v>0</v>
      </c>
      <c r="O13" s="17">
        <v>0</v>
      </c>
      <c r="P13" s="16">
        <v>8604389841</v>
      </c>
      <c r="Q13" s="17">
        <v>65.28</v>
      </c>
      <c r="R13" s="17">
        <v>68.150000000000006</v>
      </c>
      <c r="S13" s="16">
        <v>4575581208</v>
      </c>
    </row>
    <row r="14" spans="1:19" ht="41.1" customHeight="1" thickBot="1">
      <c r="A14" s="11" t="s">
        <v>28</v>
      </c>
      <c r="B14" s="12" t="s">
        <v>29</v>
      </c>
      <c r="C14" s="19" t="s">
        <v>27</v>
      </c>
      <c r="D14" s="14">
        <v>244080000</v>
      </c>
      <c r="E14" s="15">
        <v>0</v>
      </c>
      <c r="F14" s="14">
        <v>244080000</v>
      </c>
      <c r="G14" s="16">
        <v>244080000</v>
      </c>
      <c r="H14" s="17">
        <v>0</v>
      </c>
      <c r="I14" s="17">
        <v>0</v>
      </c>
      <c r="J14" s="17">
        <v>0</v>
      </c>
      <c r="K14" s="16">
        <v>244080000</v>
      </c>
      <c r="L14" s="20">
        <v>148060000</v>
      </c>
      <c r="M14" s="18">
        <v>0</v>
      </c>
      <c r="N14" s="17">
        <v>0</v>
      </c>
      <c r="O14" s="17">
        <v>0</v>
      </c>
      <c r="P14" s="16">
        <v>148060000</v>
      </c>
      <c r="Q14" s="17">
        <v>60.66</v>
      </c>
      <c r="R14" s="17">
        <v>62.65</v>
      </c>
      <c r="S14" s="16">
        <v>96020000</v>
      </c>
    </row>
    <row r="15" spans="1:19" ht="30.95" customHeight="1" thickBot="1">
      <c r="A15" s="69" t="s">
        <v>30</v>
      </c>
      <c r="B15" s="70"/>
      <c r="C15" s="71"/>
      <c r="D15" s="7">
        <v>462358142</v>
      </c>
      <c r="E15" s="8">
        <v>0</v>
      </c>
      <c r="F15" s="7">
        <v>462358142</v>
      </c>
      <c r="G15" s="9">
        <v>462358142</v>
      </c>
      <c r="H15" s="10">
        <v>0</v>
      </c>
      <c r="I15" s="10">
        <v>0</v>
      </c>
      <c r="J15" s="10">
        <v>0</v>
      </c>
      <c r="K15" s="9">
        <v>462358142</v>
      </c>
      <c r="L15" s="9">
        <v>209732673</v>
      </c>
      <c r="M15" s="10">
        <v>0</v>
      </c>
      <c r="N15" s="10">
        <v>0</v>
      </c>
      <c r="O15" s="10">
        <v>0</v>
      </c>
      <c r="P15" s="9">
        <v>209732673</v>
      </c>
      <c r="Q15" s="10">
        <v>45.36</v>
      </c>
      <c r="R15" s="10">
        <v>47.36</v>
      </c>
      <c r="S15" s="9">
        <v>252625469</v>
      </c>
    </row>
    <row r="16" spans="1:19" ht="38.450000000000003" customHeight="1" thickBot="1">
      <c r="A16" s="11" t="s">
        <v>25</v>
      </c>
      <c r="B16" s="12" t="s">
        <v>31</v>
      </c>
      <c r="C16" s="19" t="s">
        <v>32</v>
      </c>
      <c r="D16" s="14">
        <v>41273742</v>
      </c>
      <c r="E16" s="15">
        <v>0</v>
      </c>
      <c r="F16" s="14">
        <v>41273742</v>
      </c>
      <c r="G16" s="16">
        <v>41273742</v>
      </c>
      <c r="H16" s="17">
        <v>0</v>
      </c>
      <c r="I16" s="17">
        <v>0</v>
      </c>
      <c r="J16" s="17">
        <v>0</v>
      </c>
      <c r="K16" s="16">
        <v>41273742</v>
      </c>
      <c r="L16" s="20">
        <v>41263400</v>
      </c>
      <c r="M16" s="18">
        <v>0</v>
      </c>
      <c r="N16" s="17">
        <v>0</v>
      </c>
      <c r="O16" s="17">
        <v>0</v>
      </c>
      <c r="P16" s="16">
        <v>41263400</v>
      </c>
      <c r="Q16" s="17">
        <v>99.97</v>
      </c>
      <c r="R16" s="17">
        <v>100</v>
      </c>
      <c r="S16" s="16">
        <v>10342</v>
      </c>
    </row>
    <row r="17" spans="1:19" ht="39" customHeight="1" thickBot="1">
      <c r="A17" s="11" t="s">
        <v>28</v>
      </c>
      <c r="B17" s="12" t="s">
        <v>33</v>
      </c>
      <c r="C17" s="19" t="s">
        <v>32</v>
      </c>
      <c r="D17" s="14">
        <v>62635000</v>
      </c>
      <c r="E17" s="15">
        <v>0</v>
      </c>
      <c r="F17" s="14">
        <v>62635000</v>
      </c>
      <c r="G17" s="16">
        <v>62635000</v>
      </c>
      <c r="H17" s="17">
        <v>0</v>
      </c>
      <c r="I17" s="17">
        <v>0</v>
      </c>
      <c r="J17" s="17">
        <v>0</v>
      </c>
      <c r="K17" s="16">
        <v>62635000</v>
      </c>
      <c r="L17" s="20">
        <v>11970000</v>
      </c>
      <c r="M17" s="18">
        <v>0</v>
      </c>
      <c r="N17" s="17">
        <v>0</v>
      </c>
      <c r="O17" s="17">
        <v>0</v>
      </c>
      <c r="P17" s="16">
        <v>11970000</v>
      </c>
      <c r="Q17" s="17">
        <v>19.11</v>
      </c>
      <c r="R17" s="17">
        <v>25.2</v>
      </c>
      <c r="S17" s="16">
        <v>50665000</v>
      </c>
    </row>
    <row r="18" spans="1:19" ht="54.95" customHeight="1" thickBot="1">
      <c r="A18" s="11" t="s">
        <v>34</v>
      </c>
      <c r="B18" s="12" t="s">
        <v>35</v>
      </c>
      <c r="C18" s="19" t="s">
        <v>32</v>
      </c>
      <c r="D18" s="14">
        <v>7229400</v>
      </c>
      <c r="E18" s="15">
        <v>0</v>
      </c>
      <c r="F18" s="14">
        <v>7229400</v>
      </c>
      <c r="G18" s="16">
        <v>7229400</v>
      </c>
      <c r="H18" s="17">
        <v>0</v>
      </c>
      <c r="I18" s="17">
        <v>0</v>
      </c>
      <c r="J18" s="17">
        <v>0</v>
      </c>
      <c r="K18" s="16">
        <v>7229400</v>
      </c>
      <c r="L18" s="20">
        <v>4250000</v>
      </c>
      <c r="M18" s="18">
        <v>0</v>
      </c>
      <c r="N18" s="17">
        <v>0</v>
      </c>
      <c r="O18" s="17">
        <v>0</v>
      </c>
      <c r="P18" s="16">
        <v>4250000</v>
      </c>
      <c r="Q18" s="17">
        <v>58.79</v>
      </c>
      <c r="R18" s="17">
        <v>60.75</v>
      </c>
      <c r="S18" s="16">
        <v>2979400</v>
      </c>
    </row>
    <row r="19" spans="1:19" ht="54" customHeight="1" thickBot="1">
      <c r="A19" s="11" t="s">
        <v>36</v>
      </c>
      <c r="B19" s="12" t="s">
        <v>37</v>
      </c>
      <c r="C19" s="19" t="s">
        <v>32</v>
      </c>
      <c r="D19" s="14">
        <v>351220000</v>
      </c>
      <c r="E19" s="15">
        <v>0</v>
      </c>
      <c r="F19" s="14">
        <v>351220000</v>
      </c>
      <c r="G19" s="16">
        <v>351220000</v>
      </c>
      <c r="H19" s="17">
        <v>0</v>
      </c>
      <c r="I19" s="17">
        <v>0</v>
      </c>
      <c r="J19" s="17">
        <v>0</v>
      </c>
      <c r="K19" s="16">
        <v>351220000</v>
      </c>
      <c r="L19" s="20">
        <v>152249273</v>
      </c>
      <c r="M19" s="18">
        <v>0</v>
      </c>
      <c r="N19" s="17">
        <v>0</v>
      </c>
      <c r="O19" s="17">
        <v>0</v>
      </c>
      <c r="P19" s="16">
        <v>152249273</v>
      </c>
      <c r="Q19" s="17">
        <v>43.35</v>
      </c>
      <c r="R19" s="17">
        <v>44.85</v>
      </c>
      <c r="S19" s="16">
        <v>198970727</v>
      </c>
    </row>
    <row r="20" spans="1:19" ht="36.6" customHeight="1" thickBot="1">
      <c r="A20" s="69" t="s">
        <v>38</v>
      </c>
      <c r="B20" s="70"/>
      <c r="C20" s="71"/>
      <c r="D20" s="7">
        <v>467882477</v>
      </c>
      <c r="E20" s="8">
        <v>0</v>
      </c>
      <c r="F20" s="7">
        <v>467882477</v>
      </c>
      <c r="G20" s="9">
        <v>467882477</v>
      </c>
      <c r="H20" s="10">
        <v>0</v>
      </c>
      <c r="I20" s="10">
        <v>0</v>
      </c>
      <c r="J20" s="10">
        <v>0</v>
      </c>
      <c r="K20" s="9">
        <v>467882477</v>
      </c>
      <c r="L20" s="9">
        <v>230990638</v>
      </c>
      <c r="M20" s="10">
        <v>0</v>
      </c>
      <c r="N20" s="10">
        <v>0</v>
      </c>
      <c r="O20" s="10">
        <v>0</v>
      </c>
      <c r="P20" s="9">
        <v>230990638</v>
      </c>
      <c r="Q20" s="10">
        <v>49.37</v>
      </c>
      <c r="R20" s="10">
        <v>51.45</v>
      </c>
      <c r="S20" s="9">
        <v>236891839</v>
      </c>
    </row>
    <row r="21" spans="1:19" ht="51" customHeight="1" thickBot="1">
      <c r="A21" s="11" t="s">
        <v>25</v>
      </c>
      <c r="B21" s="12" t="s">
        <v>39</v>
      </c>
      <c r="C21" s="19" t="s">
        <v>40</v>
      </c>
      <c r="D21" s="14">
        <v>467882477</v>
      </c>
      <c r="E21" s="15">
        <v>0</v>
      </c>
      <c r="F21" s="14">
        <v>467882477</v>
      </c>
      <c r="G21" s="16">
        <v>467882477</v>
      </c>
      <c r="H21" s="17">
        <v>0</v>
      </c>
      <c r="I21" s="17">
        <v>0</v>
      </c>
      <c r="J21" s="17">
        <v>0</v>
      </c>
      <c r="K21" s="16">
        <v>467882477</v>
      </c>
      <c r="L21" s="20">
        <v>230990638</v>
      </c>
      <c r="M21" s="18">
        <v>0</v>
      </c>
      <c r="N21" s="17">
        <v>0</v>
      </c>
      <c r="O21" s="17">
        <v>0</v>
      </c>
      <c r="P21" s="16">
        <v>230990638</v>
      </c>
      <c r="Q21" s="17">
        <v>49.37</v>
      </c>
      <c r="R21" s="17">
        <v>51.45</v>
      </c>
      <c r="S21" s="16">
        <v>236891839</v>
      </c>
    </row>
    <row r="22" spans="1:19" ht="36.950000000000003" customHeight="1" thickBot="1">
      <c r="A22" s="69" t="s">
        <v>41</v>
      </c>
      <c r="B22" s="70"/>
      <c r="C22" s="71"/>
      <c r="D22" s="7">
        <v>287156918</v>
      </c>
      <c r="E22" s="8">
        <v>0</v>
      </c>
      <c r="F22" s="7">
        <v>287156918</v>
      </c>
      <c r="G22" s="9">
        <v>287156918</v>
      </c>
      <c r="H22" s="10">
        <v>0</v>
      </c>
      <c r="I22" s="10">
        <v>0</v>
      </c>
      <c r="J22" s="10">
        <v>0</v>
      </c>
      <c r="K22" s="9">
        <v>287156918</v>
      </c>
      <c r="L22" s="9">
        <v>75985000</v>
      </c>
      <c r="M22" s="10">
        <v>0</v>
      </c>
      <c r="N22" s="10">
        <v>0</v>
      </c>
      <c r="O22" s="10">
        <v>0</v>
      </c>
      <c r="P22" s="9">
        <v>75985000</v>
      </c>
      <c r="Q22" s="10">
        <v>26.46</v>
      </c>
      <c r="R22" s="10">
        <v>28.76</v>
      </c>
      <c r="S22" s="9">
        <v>211171918</v>
      </c>
    </row>
    <row r="23" spans="1:19" ht="99.95" customHeight="1" thickBot="1">
      <c r="A23" s="11" t="s">
        <v>25</v>
      </c>
      <c r="B23" s="12" t="s">
        <v>42</v>
      </c>
      <c r="C23" s="19" t="s">
        <v>27</v>
      </c>
      <c r="D23" s="14">
        <v>205100000</v>
      </c>
      <c r="E23" s="15">
        <v>0</v>
      </c>
      <c r="F23" s="14">
        <v>205100000</v>
      </c>
      <c r="G23" s="16">
        <v>205100000</v>
      </c>
      <c r="H23" s="17">
        <v>0</v>
      </c>
      <c r="I23" s="17">
        <v>0</v>
      </c>
      <c r="J23" s="17">
        <v>0</v>
      </c>
      <c r="K23" s="16">
        <v>205100000</v>
      </c>
      <c r="L23" s="20">
        <v>27680000</v>
      </c>
      <c r="M23" s="18">
        <v>0</v>
      </c>
      <c r="N23" s="17">
        <v>0</v>
      </c>
      <c r="O23" s="17">
        <v>0</v>
      </c>
      <c r="P23" s="16">
        <v>27680000</v>
      </c>
      <c r="Q23" s="17">
        <v>13.5</v>
      </c>
      <c r="R23" s="17">
        <v>15.75</v>
      </c>
      <c r="S23" s="16">
        <v>177420000</v>
      </c>
    </row>
    <row r="24" spans="1:19" ht="86.45" customHeight="1" thickBot="1">
      <c r="A24" s="11" t="s">
        <v>28</v>
      </c>
      <c r="B24" s="37" t="s">
        <v>43</v>
      </c>
      <c r="C24" s="19" t="s">
        <v>27</v>
      </c>
      <c r="D24" s="14">
        <v>17700000</v>
      </c>
      <c r="E24" s="15">
        <v>0</v>
      </c>
      <c r="F24" s="14">
        <v>17700000</v>
      </c>
      <c r="G24" s="16">
        <v>17700000</v>
      </c>
      <c r="H24" s="17">
        <v>0</v>
      </c>
      <c r="I24" s="17">
        <v>0</v>
      </c>
      <c r="J24" s="17">
        <v>0</v>
      </c>
      <c r="K24" s="16">
        <v>17700000</v>
      </c>
      <c r="L24" s="18">
        <v>0</v>
      </c>
      <c r="M24" s="18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6">
        <v>17700000</v>
      </c>
    </row>
    <row r="25" spans="1:19" ht="43.5" customHeight="1" thickBot="1">
      <c r="A25" s="11" t="s">
        <v>34</v>
      </c>
      <c r="B25" s="12" t="s">
        <v>44</v>
      </c>
      <c r="C25" s="19" t="s">
        <v>27</v>
      </c>
      <c r="D25" s="14">
        <v>64356918</v>
      </c>
      <c r="E25" s="15">
        <v>0</v>
      </c>
      <c r="F25" s="14">
        <v>64356918</v>
      </c>
      <c r="G25" s="16">
        <v>64356918</v>
      </c>
      <c r="H25" s="17">
        <v>0</v>
      </c>
      <c r="I25" s="17">
        <v>0</v>
      </c>
      <c r="J25" s="17">
        <v>0</v>
      </c>
      <c r="K25" s="16">
        <v>64356918</v>
      </c>
      <c r="L25" s="20">
        <v>48305000</v>
      </c>
      <c r="M25" s="18">
        <v>0</v>
      </c>
      <c r="N25" s="17">
        <v>0</v>
      </c>
      <c r="O25" s="17">
        <v>0</v>
      </c>
      <c r="P25" s="16">
        <v>48305000</v>
      </c>
      <c r="Q25" s="17">
        <v>75.06</v>
      </c>
      <c r="R25" s="17">
        <v>78.150000000000006</v>
      </c>
      <c r="S25" s="16">
        <v>16051918</v>
      </c>
    </row>
    <row r="26" spans="1:19" ht="16.5" thickBot="1">
      <c r="A26" s="69" t="s">
        <v>45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</row>
    <row r="27" spans="1:19" ht="86.1" customHeight="1" thickBot="1">
      <c r="A27" s="69" t="s">
        <v>46</v>
      </c>
      <c r="B27" s="70"/>
      <c r="C27" s="71"/>
      <c r="D27" s="7">
        <v>4050000000</v>
      </c>
      <c r="E27" s="8">
        <v>0</v>
      </c>
      <c r="F27" s="7">
        <v>4050000000</v>
      </c>
      <c r="G27" s="9">
        <v>4050000000</v>
      </c>
      <c r="H27" s="10">
        <v>0</v>
      </c>
      <c r="I27" s="10">
        <v>0</v>
      </c>
      <c r="J27" s="10">
        <v>0</v>
      </c>
      <c r="K27" s="9">
        <v>4050000000</v>
      </c>
      <c r="L27" s="9">
        <v>3093206150</v>
      </c>
      <c r="M27" s="10">
        <v>0</v>
      </c>
      <c r="N27" s="10">
        <v>0</v>
      </c>
      <c r="O27" s="10">
        <v>0</v>
      </c>
      <c r="P27" s="9">
        <v>3093206150</v>
      </c>
      <c r="Q27" s="10">
        <v>76.38</v>
      </c>
      <c r="R27" s="10">
        <v>78.849999999999994</v>
      </c>
      <c r="S27" s="9">
        <v>956793850</v>
      </c>
    </row>
    <row r="28" spans="1:19" ht="111" thickBot="1">
      <c r="A28" s="11" t="s">
        <v>25</v>
      </c>
      <c r="B28" s="37" t="s">
        <v>47</v>
      </c>
      <c r="C28" s="19" t="s">
        <v>48</v>
      </c>
      <c r="D28" s="14">
        <v>4050000000</v>
      </c>
      <c r="E28" s="15">
        <v>0</v>
      </c>
      <c r="F28" s="14">
        <v>4050000000</v>
      </c>
      <c r="G28" s="16">
        <v>4050000000</v>
      </c>
      <c r="H28" s="17">
        <v>0</v>
      </c>
      <c r="I28" s="17">
        <v>0</v>
      </c>
      <c r="J28" s="17">
        <v>0</v>
      </c>
      <c r="K28" s="16">
        <v>4050000000</v>
      </c>
      <c r="L28" s="20">
        <v>3093206150</v>
      </c>
      <c r="M28" s="18">
        <v>0</v>
      </c>
      <c r="N28" s="17">
        <v>0</v>
      </c>
      <c r="O28" s="17">
        <v>0</v>
      </c>
      <c r="P28" s="16">
        <v>3093206150</v>
      </c>
      <c r="Q28" s="17">
        <v>76.38</v>
      </c>
      <c r="R28" s="17">
        <v>78.849999999999994</v>
      </c>
      <c r="S28" s="16">
        <v>956793850</v>
      </c>
    </row>
    <row r="29" spans="1:19" ht="72.95" customHeight="1" thickBot="1">
      <c r="A29" s="69" t="s">
        <v>49</v>
      </c>
      <c r="B29" s="70"/>
      <c r="C29" s="71"/>
      <c r="D29" s="7">
        <v>72120000</v>
      </c>
      <c r="E29" s="8">
        <v>0</v>
      </c>
      <c r="F29" s="7">
        <v>72120000</v>
      </c>
      <c r="G29" s="9">
        <v>72120000</v>
      </c>
      <c r="H29" s="10">
        <v>0</v>
      </c>
      <c r="I29" s="10">
        <v>0</v>
      </c>
      <c r="J29" s="10">
        <v>0</v>
      </c>
      <c r="K29" s="9">
        <v>72120000</v>
      </c>
      <c r="L29" s="9">
        <v>64999160</v>
      </c>
      <c r="M29" s="10">
        <v>0</v>
      </c>
      <c r="N29" s="10">
        <v>0</v>
      </c>
      <c r="O29" s="10">
        <v>0</v>
      </c>
      <c r="P29" s="9">
        <v>64999160</v>
      </c>
      <c r="Q29" s="10">
        <v>90.13</v>
      </c>
      <c r="R29" s="10">
        <v>91.86</v>
      </c>
      <c r="S29" s="9">
        <v>7120840</v>
      </c>
    </row>
    <row r="30" spans="1:19" ht="50.45" customHeight="1" thickBot="1">
      <c r="A30" s="11" t="s">
        <v>25</v>
      </c>
      <c r="B30" s="12" t="s">
        <v>50</v>
      </c>
      <c r="C30" s="19" t="s">
        <v>51</v>
      </c>
      <c r="D30" s="14">
        <v>72120000</v>
      </c>
      <c r="E30" s="15">
        <v>0</v>
      </c>
      <c r="F30" s="14">
        <v>72120000</v>
      </c>
      <c r="G30" s="16">
        <v>72120000</v>
      </c>
      <c r="H30" s="17">
        <v>0</v>
      </c>
      <c r="I30" s="17">
        <v>0</v>
      </c>
      <c r="J30" s="17">
        <v>0</v>
      </c>
      <c r="K30" s="16">
        <v>72120000</v>
      </c>
      <c r="L30" s="20">
        <v>64999160</v>
      </c>
      <c r="M30" s="18">
        <v>0</v>
      </c>
      <c r="N30" s="17">
        <v>0</v>
      </c>
      <c r="O30" s="17">
        <v>0</v>
      </c>
      <c r="P30" s="16">
        <v>64999160</v>
      </c>
      <c r="Q30" s="17">
        <v>90.13</v>
      </c>
      <c r="R30" s="17">
        <v>91.86</v>
      </c>
      <c r="S30" s="16">
        <v>7120840</v>
      </c>
    </row>
    <row r="31" spans="1:19" ht="24.95" customHeight="1" thickBot="1">
      <c r="A31" s="69" t="s">
        <v>52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ht="81.599999999999994" customHeight="1" thickBot="1">
      <c r="A32" s="69" t="s">
        <v>53</v>
      </c>
      <c r="B32" s="70"/>
      <c r="C32" s="71"/>
      <c r="D32" s="7">
        <v>169520000</v>
      </c>
      <c r="E32" s="8">
        <v>0</v>
      </c>
      <c r="F32" s="7">
        <v>169520000</v>
      </c>
      <c r="G32" s="9">
        <v>169520000</v>
      </c>
      <c r="H32" s="10">
        <v>0</v>
      </c>
      <c r="I32" s="10">
        <v>0</v>
      </c>
      <c r="J32" s="10">
        <v>0</v>
      </c>
      <c r="K32" s="9">
        <v>169520000</v>
      </c>
      <c r="L32" s="9">
        <v>84965000</v>
      </c>
      <c r="M32" s="10">
        <v>0</v>
      </c>
      <c r="N32" s="10">
        <v>0</v>
      </c>
      <c r="O32" s="10">
        <v>0</v>
      </c>
      <c r="P32" s="9">
        <v>84965000</v>
      </c>
      <c r="Q32" s="10">
        <v>50.12</v>
      </c>
      <c r="R32" s="10">
        <v>52</v>
      </c>
      <c r="S32" s="9">
        <v>84555000</v>
      </c>
    </row>
    <row r="33" spans="1:19" ht="49.5" customHeight="1" thickBot="1">
      <c r="A33" s="11" t="s">
        <v>25</v>
      </c>
      <c r="B33" s="12" t="s">
        <v>54</v>
      </c>
      <c r="C33" s="19" t="s">
        <v>132</v>
      </c>
      <c r="D33" s="14">
        <v>169520000</v>
      </c>
      <c r="E33" s="15">
        <v>0</v>
      </c>
      <c r="F33" s="14">
        <v>169520000</v>
      </c>
      <c r="G33" s="16">
        <v>169520000</v>
      </c>
      <c r="H33" s="17">
        <v>0</v>
      </c>
      <c r="I33" s="17">
        <v>0</v>
      </c>
      <c r="J33" s="17">
        <v>0</v>
      </c>
      <c r="K33" s="16">
        <v>169520000</v>
      </c>
      <c r="L33" s="20">
        <v>84965000</v>
      </c>
      <c r="M33" s="18">
        <v>0</v>
      </c>
      <c r="N33" s="17">
        <v>0</v>
      </c>
      <c r="O33" s="17">
        <v>0</v>
      </c>
      <c r="P33" s="16">
        <v>84965000</v>
      </c>
      <c r="Q33" s="17">
        <v>50.12</v>
      </c>
      <c r="R33" s="17">
        <v>52</v>
      </c>
      <c r="S33" s="16">
        <v>84555000</v>
      </c>
    </row>
    <row r="34" spans="1:19" ht="23.45" customHeight="1" thickBot="1">
      <c r="A34" s="69" t="s">
        <v>56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39" customHeight="1" thickBot="1">
      <c r="A35" s="69" t="s">
        <v>57</v>
      </c>
      <c r="B35" s="70"/>
      <c r="C35" s="71"/>
      <c r="D35" s="7">
        <v>232520000</v>
      </c>
      <c r="E35" s="8">
        <v>0</v>
      </c>
      <c r="F35" s="7">
        <v>232520000</v>
      </c>
      <c r="G35" s="9">
        <v>232520000</v>
      </c>
      <c r="H35" s="10">
        <v>0</v>
      </c>
      <c r="I35" s="10">
        <v>0</v>
      </c>
      <c r="J35" s="10">
        <v>0</v>
      </c>
      <c r="K35" s="9">
        <v>232520000</v>
      </c>
      <c r="L35" s="9">
        <v>123507940</v>
      </c>
      <c r="M35" s="10">
        <v>0</v>
      </c>
      <c r="N35" s="10">
        <v>0</v>
      </c>
      <c r="O35" s="10">
        <v>0</v>
      </c>
      <c r="P35" s="9">
        <v>123507940</v>
      </c>
      <c r="Q35" s="10">
        <v>53.12</v>
      </c>
      <c r="R35" s="10">
        <v>55.1</v>
      </c>
      <c r="S35" s="9">
        <v>109012060</v>
      </c>
    </row>
    <row r="36" spans="1:19" ht="68.099999999999994" customHeight="1" thickBot="1">
      <c r="A36" s="11" t="s">
        <v>25</v>
      </c>
      <c r="B36" s="12" t="s">
        <v>58</v>
      </c>
      <c r="C36" s="19" t="s">
        <v>59</v>
      </c>
      <c r="D36" s="14">
        <v>232520000</v>
      </c>
      <c r="E36" s="15">
        <v>0</v>
      </c>
      <c r="F36" s="14">
        <v>232520000</v>
      </c>
      <c r="G36" s="16">
        <v>232520000</v>
      </c>
      <c r="H36" s="17">
        <v>0</v>
      </c>
      <c r="I36" s="17">
        <v>0</v>
      </c>
      <c r="J36" s="17">
        <v>0</v>
      </c>
      <c r="K36" s="16">
        <v>232520000</v>
      </c>
      <c r="L36" s="20">
        <v>123507940</v>
      </c>
      <c r="M36" s="18">
        <v>0</v>
      </c>
      <c r="N36" s="17">
        <v>0</v>
      </c>
      <c r="O36" s="17">
        <v>0</v>
      </c>
      <c r="P36" s="16">
        <v>123507940</v>
      </c>
      <c r="Q36" s="17">
        <v>53.12</v>
      </c>
      <c r="R36" s="17">
        <v>55.1</v>
      </c>
      <c r="S36" s="16">
        <v>109012060</v>
      </c>
    </row>
    <row r="37" spans="1:19" ht="40.5" customHeight="1" thickBot="1">
      <c r="A37" s="69" t="s">
        <v>60</v>
      </c>
      <c r="B37" s="70"/>
      <c r="C37" s="71"/>
      <c r="D37" s="7">
        <v>1037713223</v>
      </c>
      <c r="E37" s="7">
        <v>9246000</v>
      </c>
      <c r="F37" s="7">
        <v>1046959223</v>
      </c>
      <c r="G37" s="9">
        <v>1037713223</v>
      </c>
      <c r="H37" s="9">
        <v>9246000</v>
      </c>
      <c r="I37" s="10">
        <v>0</v>
      </c>
      <c r="J37" s="10">
        <v>0</v>
      </c>
      <c r="K37" s="9">
        <v>1046959223</v>
      </c>
      <c r="L37" s="9">
        <v>397073117</v>
      </c>
      <c r="M37" s="10">
        <v>0</v>
      </c>
      <c r="N37" s="10">
        <v>0</v>
      </c>
      <c r="O37" s="10">
        <v>0</v>
      </c>
      <c r="P37" s="9">
        <v>397073117</v>
      </c>
      <c r="Q37" s="10">
        <v>37.93</v>
      </c>
      <c r="R37" s="10">
        <v>39.6</v>
      </c>
      <c r="S37" s="9">
        <v>649886106</v>
      </c>
    </row>
    <row r="38" spans="1:19" ht="35.1" customHeight="1" thickBot="1">
      <c r="A38" s="11" t="s">
        <v>25</v>
      </c>
      <c r="B38" s="12" t="s">
        <v>61</v>
      </c>
      <c r="C38" s="19" t="s">
        <v>125</v>
      </c>
      <c r="D38" s="14">
        <v>366574612</v>
      </c>
      <c r="E38" s="15">
        <v>0</v>
      </c>
      <c r="F38" s="14">
        <v>366574612</v>
      </c>
      <c r="G38" s="16">
        <v>366574612</v>
      </c>
      <c r="H38" s="17">
        <v>0</v>
      </c>
      <c r="I38" s="17">
        <v>0</v>
      </c>
      <c r="J38" s="17">
        <v>0</v>
      </c>
      <c r="K38" s="16">
        <v>366574612</v>
      </c>
      <c r="L38" s="20">
        <v>197948917</v>
      </c>
      <c r="M38" s="18">
        <v>0</v>
      </c>
      <c r="N38" s="17">
        <v>0</v>
      </c>
      <c r="O38" s="17">
        <v>0</v>
      </c>
      <c r="P38" s="16">
        <v>197948917</v>
      </c>
      <c r="Q38" s="17">
        <v>54</v>
      </c>
      <c r="R38" s="17">
        <v>55.35</v>
      </c>
      <c r="S38" s="16">
        <v>168625695</v>
      </c>
    </row>
    <row r="39" spans="1:19" ht="45" customHeight="1" thickBot="1">
      <c r="A39" s="11" t="s">
        <v>28</v>
      </c>
      <c r="B39" s="12" t="s">
        <v>63</v>
      </c>
      <c r="C39" s="19" t="s">
        <v>64</v>
      </c>
      <c r="D39" s="14">
        <v>660817679</v>
      </c>
      <c r="E39" s="14">
        <v>9246000</v>
      </c>
      <c r="F39" s="14">
        <v>670063679</v>
      </c>
      <c r="G39" s="16">
        <v>660817679</v>
      </c>
      <c r="H39" s="16">
        <v>9246000</v>
      </c>
      <c r="I39" s="17">
        <v>0</v>
      </c>
      <c r="J39" s="17">
        <v>0</v>
      </c>
      <c r="K39" s="16">
        <v>670063679</v>
      </c>
      <c r="L39" s="20">
        <v>188810500</v>
      </c>
      <c r="M39" s="18">
        <v>0</v>
      </c>
      <c r="N39" s="17">
        <v>0</v>
      </c>
      <c r="O39" s="17">
        <v>0</v>
      </c>
      <c r="P39" s="16">
        <v>188810500</v>
      </c>
      <c r="Q39" s="17">
        <v>28.18</v>
      </c>
      <c r="R39" s="17">
        <v>30.05</v>
      </c>
      <c r="S39" s="16">
        <v>481253179</v>
      </c>
    </row>
    <row r="40" spans="1:19" ht="42" customHeight="1" thickBot="1">
      <c r="A40" s="11" t="s">
        <v>34</v>
      </c>
      <c r="B40" s="12" t="s">
        <v>65</v>
      </c>
      <c r="C40" s="19" t="s">
        <v>64</v>
      </c>
      <c r="D40" s="14">
        <v>10320932</v>
      </c>
      <c r="E40" s="15">
        <v>0</v>
      </c>
      <c r="F40" s="14">
        <v>10320932</v>
      </c>
      <c r="G40" s="16">
        <v>10320932</v>
      </c>
      <c r="H40" s="17">
        <v>0</v>
      </c>
      <c r="I40" s="17">
        <v>0</v>
      </c>
      <c r="J40" s="17">
        <v>0</v>
      </c>
      <c r="K40" s="16">
        <v>10320932</v>
      </c>
      <c r="L40" s="20">
        <v>10313700</v>
      </c>
      <c r="M40" s="18">
        <v>0</v>
      </c>
      <c r="N40" s="17">
        <v>0</v>
      </c>
      <c r="O40" s="17">
        <v>0</v>
      </c>
      <c r="P40" s="16">
        <v>10313700</v>
      </c>
      <c r="Q40" s="17">
        <v>99.93</v>
      </c>
      <c r="R40" s="17">
        <v>100</v>
      </c>
      <c r="S40" s="16">
        <v>7232</v>
      </c>
    </row>
    <row r="41" spans="1:19" ht="44.1" customHeight="1" thickBot="1">
      <c r="A41" s="69" t="s">
        <v>66</v>
      </c>
      <c r="B41" s="70"/>
      <c r="C41" s="71"/>
      <c r="D41" s="7">
        <v>110120000</v>
      </c>
      <c r="E41" s="8">
        <v>0</v>
      </c>
      <c r="F41" s="7">
        <v>110120000</v>
      </c>
      <c r="G41" s="9">
        <v>110120000</v>
      </c>
      <c r="H41" s="10">
        <v>0</v>
      </c>
      <c r="I41" s="10">
        <v>0</v>
      </c>
      <c r="J41" s="10">
        <v>0</v>
      </c>
      <c r="K41" s="9">
        <v>110120000</v>
      </c>
      <c r="L41" s="9">
        <v>69765025</v>
      </c>
      <c r="M41" s="10">
        <v>0</v>
      </c>
      <c r="N41" s="10">
        <v>0</v>
      </c>
      <c r="O41" s="10">
        <v>0</v>
      </c>
      <c r="P41" s="9">
        <v>69765025</v>
      </c>
      <c r="Q41" s="10">
        <v>63.35</v>
      </c>
      <c r="R41" s="10">
        <v>65</v>
      </c>
      <c r="S41" s="9">
        <v>40354975</v>
      </c>
    </row>
    <row r="42" spans="1:19" ht="132.6" customHeight="1" thickBot="1">
      <c r="A42" s="11" t="s">
        <v>25</v>
      </c>
      <c r="B42" s="37" t="s">
        <v>67</v>
      </c>
      <c r="C42" s="19" t="s">
        <v>126</v>
      </c>
      <c r="D42" s="14">
        <v>110120000</v>
      </c>
      <c r="E42" s="15">
        <v>0</v>
      </c>
      <c r="F42" s="14">
        <v>110120000</v>
      </c>
      <c r="G42" s="16">
        <v>110120000</v>
      </c>
      <c r="H42" s="17">
        <v>0</v>
      </c>
      <c r="I42" s="17">
        <v>0</v>
      </c>
      <c r="J42" s="17">
        <v>0</v>
      </c>
      <c r="K42" s="16">
        <v>110120000</v>
      </c>
      <c r="L42" s="20">
        <v>69765025</v>
      </c>
      <c r="M42" s="18">
        <v>0</v>
      </c>
      <c r="N42" s="17">
        <v>0</v>
      </c>
      <c r="O42" s="17">
        <v>0</v>
      </c>
      <c r="P42" s="16">
        <v>69765025</v>
      </c>
      <c r="Q42" s="17">
        <v>63.35</v>
      </c>
      <c r="R42" s="17">
        <v>65</v>
      </c>
      <c r="S42" s="16">
        <v>40354975</v>
      </c>
    </row>
    <row r="43" spans="1:19" ht="16.5" thickBot="1">
      <c r="A43" s="69" t="s">
        <v>69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30.95" customHeight="1" thickBot="1">
      <c r="A44" s="69" t="s">
        <v>70</v>
      </c>
      <c r="B44" s="70"/>
      <c r="C44" s="71"/>
      <c r="D44" s="7">
        <v>141550000</v>
      </c>
      <c r="E44" s="8">
        <v>0</v>
      </c>
      <c r="F44" s="7">
        <v>141550000</v>
      </c>
      <c r="G44" s="9">
        <v>141550000</v>
      </c>
      <c r="H44" s="10">
        <v>0</v>
      </c>
      <c r="I44" s="10">
        <v>0</v>
      </c>
      <c r="J44" s="10">
        <v>0</v>
      </c>
      <c r="K44" s="9">
        <v>141550000</v>
      </c>
      <c r="L44" s="9">
        <v>72038500</v>
      </c>
      <c r="M44" s="10">
        <v>0</v>
      </c>
      <c r="N44" s="10">
        <v>0</v>
      </c>
      <c r="O44" s="10">
        <v>0</v>
      </c>
      <c r="P44" s="9">
        <v>72038500</v>
      </c>
      <c r="Q44" s="10">
        <v>50.89</v>
      </c>
      <c r="R44" s="10">
        <v>52.65</v>
      </c>
      <c r="S44" s="9">
        <v>69511500</v>
      </c>
    </row>
    <row r="45" spans="1:19" ht="58.5" customHeight="1" thickBot="1">
      <c r="A45" s="11" t="s">
        <v>25</v>
      </c>
      <c r="B45" s="12" t="s">
        <v>71</v>
      </c>
      <c r="C45" s="19" t="s">
        <v>72</v>
      </c>
      <c r="D45" s="14">
        <v>141550000</v>
      </c>
      <c r="E45" s="15">
        <v>0</v>
      </c>
      <c r="F45" s="14">
        <v>141550000</v>
      </c>
      <c r="G45" s="16">
        <v>141550000</v>
      </c>
      <c r="H45" s="17">
        <v>0</v>
      </c>
      <c r="I45" s="17">
        <v>0</v>
      </c>
      <c r="J45" s="17">
        <v>0</v>
      </c>
      <c r="K45" s="16">
        <v>141550000</v>
      </c>
      <c r="L45" s="20">
        <v>72038500</v>
      </c>
      <c r="M45" s="18">
        <v>0</v>
      </c>
      <c r="N45" s="17">
        <v>0</v>
      </c>
      <c r="O45" s="17">
        <v>0</v>
      </c>
      <c r="P45" s="9">
        <v>72038500</v>
      </c>
      <c r="Q45" s="17">
        <v>50.89</v>
      </c>
      <c r="R45" s="17">
        <v>52.65</v>
      </c>
      <c r="S45" s="16">
        <v>69511500</v>
      </c>
    </row>
    <row r="46" spans="1:19" ht="23.1" customHeight="1" thickBot="1">
      <c r="A46" s="69" t="s">
        <v>73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ht="40.5" customHeight="1" thickBot="1">
      <c r="A47" s="69" t="s">
        <v>74</v>
      </c>
      <c r="B47" s="70"/>
      <c r="C47" s="71"/>
      <c r="D47" s="7">
        <v>1585225000</v>
      </c>
      <c r="E47" s="8">
        <v>0</v>
      </c>
      <c r="F47" s="7">
        <v>1585225000</v>
      </c>
      <c r="G47" s="9">
        <v>1585225000</v>
      </c>
      <c r="H47" s="10">
        <v>0</v>
      </c>
      <c r="I47" s="10">
        <v>0</v>
      </c>
      <c r="J47" s="10">
        <v>0</v>
      </c>
      <c r="K47" s="9">
        <v>1585225000</v>
      </c>
      <c r="L47" s="9">
        <v>907247976</v>
      </c>
      <c r="M47" s="10">
        <v>0</v>
      </c>
      <c r="N47" s="10">
        <v>0</v>
      </c>
      <c r="O47" s="10">
        <v>0</v>
      </c>
      <c r="P47" s="9">
        <v>907247976</v>
      </c>
      <c r="Q47" s="10">
        <v>57.23</v>
      </c>
      <c r="R47" s="10">
        <v>61.01</v>
      </c>
      <c r="S47" s="9">
        <v>677977024</v>
      </c>
    </row>
    <row r="48" spans="1:19" ht="70.5" customHeight="1" thickBot="1">
      <c r="A48" s="11" t="s">
        <v>25</v>
      </c>
      <c r="B48" s="12" t="s">
        <v>75</v>
      </c>
      <c r="C48" s="19" t="s">
        <v>76</v>
      </c>
      <c r="D48" s="14">
        <v>162520000</v>
      </c>
      <c r="E48" s="15">
        <v>0</v>
      </c>
      <c r="F48" s="14">
        <v>162520000</v>
      </c>
      <c r="G48" s="16">
        <v>162520000</v>
      </c>
      <c r="H48" s="17">
        <v>0</v>
      </c>
      <c r="I48" s="17">
        <v>0</v>
      </c>
      <c r="J48" s="17">
        <v>0</v>
      </c>
      <c r="K48" s="16">
        <v>162520000</v>
      </c>
      <c r="L48" s="20">
        <v>76806500</v>
      </c>
      <c r="M48" s="18">
        <v>0</v>
      </c>
      <c r="N48" s="17">
        <v>0</v>
      </c>
      <c r="O48" s="17">
        <v>0</v>
      </c>
      <c r="P48" s="16">
        <v>76806500</v>
      </c>
      <c r="Q48" s="17">
        <v>47.26</v>
      </c>
      <c r="R48" s="17">
        <v>50.12</v>
      </c>
      <c r="S48" s="16">
        <v>85713500</v>
      </c>
    </row>
    <row r="49" spans="1:19" ht="69" customHeight="1" thickBot="1">
      <c r="A49" s="11" t="s">
        <v>28</v>
      </c>
      <c r="B49" s="12" t="s">
        <v>77</v>
      </c>
      <c r="C49" s="19" t="s">
        <v>78</v>
      </c>
      <c r="D49" s="14">
        <v>225110000</v>
      </c>
      <c r="E49" s="15">
        <v>0</v>
      </c>
      <c r="F49" s="14">
        <v>225110000</v>
      </c>
      <c r="G49" s="16">
        <v>225110000</v>
      </c>
      <c r="H49" s="17">
        <v>0</v>
      </c>
      <c r="I49" s="17">
        <v>0</v>
      </c>
      <c r="J49" s="17">
        <v>0</v>
      </c>
      <c r="K49" s="16">
        <v>225110000</v>
      </c>
      <c r="L49" s="20">
        <v>76907300</v>
      </c>
      <c r="M49" s="18">
        <v>0</v>
      </c>
      <c r="N49" s="17">
        <v>0</v>
      </c>
      <c r="O49" s="17">
        <v>0</v>
      </c>
      <c r="P49" s="16">
        <v>76907300</v>
      </c>
      <c r="Q49" s="17">
        <v>34.159999999999997</v>
      </c>
      <c r="R49" s="17">
        <v>36.75</v>
      </c>
      <c r="S49" s="16">
        <v>148202700</v>
      </c>
    </row>
    <row r="50" spans="1:19" ht="66" customHeight="1" thickBot="1">
      <c r="A50" s="11" t="s">
        <v>34</v>
      </c>
      <c r="B50" s="37" t="s">
        <v>79</v>
      </c>
      <c r="C50" s="19" t="s">
        <v>80</v>
      </c>
      <c r="D50" s="14">
        <v>1197595000</v>
      </c>
      <c r="E50" s="15">
        <v>0</v>
      </c>
      <c r="F50" s="14">
        <v>1197595000</v>
      </c>
      <c r="G50" s="16">
        <v>1197595000</v>
      </c>
      <c r="H50" s="17">
        <v>0</v>
      </c>
      <c r="I50" s="17">
        <v>0</v>
      </c>
      <c r="J50" s="17">
        <v>0</v>
      </c>
      <c r="K50" s="16">
        <v>1197595000</v>
      </c>
      <c r="L50" s="20">
        <v>753534176</v>
      </c>
      <c r="M50" s="18">
        <v>0</v>
      </c>
      <c r="N50" s="17">
        <v>0</v>
      </c>
      <c r="O50" s="17">
        <v>0</v>
      </c>
      <c r="P50" s="16">
        <v>753534176</v>
      </c>
      <c r="Q50" s="17">
        <v>62.92</v>
      </c>
      <c r="R50" s="17">
        <v>67.05</v>
      </c>
      <c r="S50" s="16">
        <v>444060824</v>
      </c>
    </row>
    <row r="51" spans="1:19" ht="26.45" customHeight="1" thickBot="1">
      <c r="A51" s="69" t="s">
        <v>81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1"/>
    </row>
    <row r="52" spans="1:19" ht="66.599999999999994" customHeight="1" thickBot="1">
      <c r="A52" s="69" t="s">
        <v>82</v>
      </c>
      <c r="B52" s="70"/>
      <c r="C52" s="71"/>
      <c r="D52" s="7">
        <v>87000000</v>
      </c>
      <c r="E52" s="8">
        <v>0</v>
      </c>
      <c r="F52" s="7">
        <v>87000000</v>
      </c>
      <c r="G52" s="9">
        <v>87000000</v>
      </c>
      <c r="H52" s="10">
        <v>0</v>
      </c>
      <c r="I52" s="10">
        <v>0</v>
      </c>
      <c r="J52" s="10">
        <v>0</v>
      </c>
      <c r="K52" s="9">
        <v>87000000</v>
      </c>
      <c r="L52" s="9">
        <v>32906500</v>
      </c>
      <c r="M52" s="10">
        <v>0</v>
      </c>
      <c r="N52" s="10">
        <v>0</v>
      </c>
      <c r="O52" s="10">
        <v>0</v>
      </c>
      <c r="P52" s="9">
        <v>32906500</v>
      </c>
      <c r="Q52" s="10">
        <v>37.82</v>
      </c>
      <c r="R52" s="10">
        <v>38.75</v>
      </c>
      <c r="S52" s="9">
        <v>54093500</v>
      </c>
    </row>
    <row r="53" spans="1:19" ht="111" thickBot="1">
      <c r="A53" s="11" t="s">
        <v>25</v>
      </c>
      <c r="B53" s="37" t="s">
        <v>83</v>
      </c>
      <c r="C53" s="19" t="s">
        <v>62</v>
      </c>
      <c r="D53" s="14">
        <v>87000000</v>
      </c>
      <c r="E53" s="15">
        <v>0</v>
      </c>
      <c r="F53" s="14">
        <v>87000000</v>
      </c>
      <c r="G53" s="16">
        <v>87000000</v>
      </c>
      <c r="H53" s="17">
        <v>0</v>
      </c>
      <c r="I53" s="17">
        <v>0</v>
      </c>
      <c r="J53" s="17">
        <v>0</v>
      </c>
      <c r="K53" s="16">
        <v>87000000</v>
      </c>
      <c r="L53" s="20">
        <v>32906500</v>
      </c>
      <c r="M53" s="18">
        <v>0</v>
      </c>
      <c r="N53" s="17">
        <v>0</v>
      </c>
      <c r="O53" s="17">
        <v>0</v>
      </c>
      <c r="P53" s="16">
        <v>32906500</v>
      </c>
      <c r="Q53" s="17">
        <v>37.82</v>
      </c>
      <c r="R53" s="17">
        <v>38.75</v>
      </c>
      <c r="S53" s="16">
        <v>54093500</v>
      </c>
    </row>
    <row r="54" spans="1:19" ht="26.1" customHeight="1" thickBot="1">
      <c r="A54" s="69" t="s">
        <v>84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1"/>
    </row>
    <row r="55" spans="1:19" ht="56.45" customHeight="1" thickBot="1">
      <c r="A55" s="69" t="s">
        <v>85</v>
      </c>
      <c r="B55" s="70"/>
      <c r="C55" s="71"/>
      <c r="D55" s="7">
        <v>66000000</v>
      </c>
      <c r="E55" s="8">
        <v>0</v>
      </c>
      <c r="F55" s="7">
        <v>66000000</v>
      </c>
      <c r="G55" s="9">
        <v>66000000</v>
      </c>
      <c r="H55" s="10">
        <v>0</v>
      </c>
      <c r="I55" s="10">
        <v>0</v>
      </c>
      <c r="J55" s="10">
        <v>0</v>
      </c>
      <c r="K55" s="9">
        <v>66000000</v>
      </c>
      <c r="L55" s="9">
        <v>2020000</v>
      </c>
      <c r="M55" s="10">
        <v>0</v>
      </c>
      <c r="N55" s="10">
        <v>0</v>
      </c>
      <c r="O55" s="10">
        <v>0</v>
      </c>
      <c r="P55" s="9">
        <v>2020000</v>
      </c>
      <c r="Q55" s="10">
        <v>3.06</v>
      </c>
      <c r="R55" s="10">
        <v>4.75</v>
      </c>
      <c r="S55" s="9">
        <v>63980000</v>
      </c>
    </row>
    <row r="56" spans="1:19" ht="111" thickBot="1">
      <c r="A56" s="11" t="s">
        <v>25</v>
      </c>
      <c r="B56" s="37" t="s">
        <v>86</v>
      </c>
      <c r="C56" s="19" t="s">
        <v>87</v>
      </c>
      <c r="D56" s="14">
        <v>66000000</v>
      </c>
      <c r="E56" s="15">
        <v>0</v>
      </c>
      <c r="F56" s="14">
        <v>66000000</v>
      </c>
      <c r="G56" s="16">
        <v>66000000</v>
      </c>
      <c r="H56" s="17">
        <v>0</v>
      </c>
      <c r="I56" s="17">
        <v>0</v>
      </c>
      <c r="J56" s="17">
        <v>0</v>
      </c>
      <c r="K56" s="16">
        <v>66000000</v>
      </c>
      <c r="L56" s="20">
        <v>2020000</v>
      </c>
      <c r="M56" s="18">
        <v>0</v>
      </c>
      <c r="N56" s="17">
        <v>0</v>
      </c>
      <c r="O56" s="17">
        <v>0</v>
      </c>
      <c r="P56" s="16">
        <v>2020000</v>
      </c>
      <c r="Q56" s="17">
        <v>3.06</v>
      </c>
      <c r="R56" s="17">
        <v>4.75</v>
      </c>
      <c r="S56" s="16">
        <v>63980000</v>
      </c>
    </row>
    <row r="57" spans="1:19" ht="28.5" customHeight="1" thickBot="1">
      <c r="A57" s="72" t="s">
        <v>88</v>
      </c>
      <c r="B57" s="73"/>
      <c r="C57" s="74"/>
      <c r="D57" s="21">
        <v>22501720750</v>
      </c>
      <c r="E57" s="21">
        <v>9246000</v>
      </c>
      <c r="F57" s="21">
        <v>22510966750</v>
      </c>
      <c r="G57" s="23">
        <v>22501720750</v>
      </c>
      <c r="H57" s="23">
        <v>9246000</v>
      </c>
      <c r="I57" s="24">
        <v>0</v>
      </c>
      <c r="J57" s="24">
        <v>0</v>
      </c>
      <c r="K57" s="23">
        <v>22510966750</v>
      </c>
      <c r="L57" s="23">
        <v>14287293260</v>
      </c>
      <c r="M57" s="24">
        <v>0</v>
      </c>
      <c r="N57" s="24">
        <v>0</v>
      </c>
      <c r="O57" s="24">
        <v>0</v>
      </c>
      <c r="P57" s="23">
        <v>14287293260</v>
      </c>
      <c r="Q57" s="24">
        <v>63.47</v>
      </c>
      <c r="R57" s="24">
        <v>66.17</v>
      </c>
      <c r="S57" s="23">
        <v>8223673490</v>
      </c>
    </row>
    <row r="58" spans="1:19" ht="15.75" thickBo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</row>
    <row r="59" spans="1:19" ht="47.45" customHeight="1" thickBot="1">
      <c r="A59" s="25"/>
      <c r="B59" s="26" t="s">
        <v>89</v>
      </c>
      <c r="C59" s="27" t="s">
        <v>90</v>
      </c>
      <c r="D59" s="27" t="s">
        <v>91</v>
      </c>
      <c r="E59" s="27" t="s">
        <v>92</v>
      </c>
      <c r="F59" s="25"/>
      <c r="G59" s="25"/>
      <c r="H59" s="25"/>
      <c r="I59" s="25"/>
      <c r="J59" s="25"/>
      <c r="K59" s="25"/>
      <c r="L59" s="28" t="e">
        <v>#REF!</v>
      </c>
      <c r="M59" s="28" t="e">
        <v>#REF!</v>
      </c>
      <c r="N59" s="25"/>
      <c r="O59" s="25"/>
      <c r="P59" s="25"/>
      <c r="Q59" s="25"/>
      <c r="R59" s="25"/>
      <c r="S59" s="25"/>
    </row>
    <row r="60" spans="1:19" ht="33.950000000000003" customHeight="1" thickBot="1">
      <c r="A60" s="25"/>
      <c r="B60" s="29" t="s">
        <v>93</v>
      </c>
      <c r="C60" s="30">
        <v>22501720750</v>
      </c>
      <c r="D60" s="30">
        <v>14287293260</v>
      </c>
      <c r="E60" s="31">
        <v>63.49</v>
      </c>
      <c r="F60" s="25"/>
      <c r="G60" s="25"/>
      <c r="H60" s="25"/>
      <c r="I60" s="25"/>
      <c r="J60" s="25"/>
      <c r="K60" s="25"/>
      <c r="L60" s="25"/>
      <c r="M60" s="25"/>
      <c r="N60" s="32">
        <v>14287293260</v>
      </c>
      <c r="O60" s="25"/>
      <c r="P60" s="25"/>
      <c r="Q60" s="25"/>
      <c r="R60" s="25"/>
      <c r="S60" s="25"/>
    </row>
    <row r="61" spans="1:19" ht="31.5" customHeight="1" thickBot="1">
      <c r="A61" s="25"/>
      <c r="B61" s="29" t="s">
        <v>94</v>
      </c>
      <c r="C61" s="30">
        <v>9246000</v>
      </c>
      <c r="D61" s="31">
        <v>0</v>
      </c>
      <c r="E61" s="31">
        <v>0</v>
      </c>
      <c r="F61" s="25"/>
      <c r="G61" s="25"/>
      <c r="H61" s="25"/>
      <c r="I61" s="25"/>
      <c r="J61" s="25"/>
      <c r="K61" s="25"/>
      <c r="L61" s="25"/>
      <c r="M61" s="25"/>
      <c r="N61" s="32">
        <v>14287293260</v>
      </c>
      <c r="O61" s="25"/>
      <c r="P61" s="25"/>
      <c r="Q61" s="25"/>
      <c r="R61" s="25"/>
      <c r="S61" s="25"/>
    </row>
    <row r="62" spans="1:19" ht="27.6" customHeight="1" thickBot="1">
      <c r="A62" s="25"/>
      <c r="B62" s="29" t="s">
        <v>95</v>
      </c>
      <c r="C62" s="31">
        <v>0</v>
      </c>
      <c r="D62" s="31"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ht="24" customHeight="1" thickBot="1">
      <c r="A63" s="25"/>
      <c r="B63" s="29" t="s">
        <v>96</v>
      </c>
      <c r="C63" s="33">
        <v>0</v>
      </c>
      <c r="D63" s="33">
        <v>0</v>
      </c>
      <c r="E63" s="1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</row>
    <row r="64" spans="1:19" ht="27.6" customHeight="1" thickBot="1">
      <c r="A64" s="25"/>
      <c r="B64" s="34" t="s">
        <v>97</v>
      </c>
      <c r="C64" s="35">
        <v>22510966750</v>
      </c>
      <c r="D64" s="35">
        <v>14287293260</v>
      </c>
      <c r="E64" s="36">
        <v>63.47</v>
      </c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</row>
    <row r="65" spans="1:19" ht="15.75" thickBo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</row>
    <row r="66" spans="1:19" ht="15.75" thickBot="1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</row>
    <row r="67" spans="1:19" ht="15.75" thickBo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</row>
    <row r="68" spans="1:19" ht="15.75" thickBot="1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</row>
    <row r="69" spans="1:19" ht="15.75" thickBot="1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</row>
    <row r="70" spans="1:19" ht="15.75" thickBot="1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</row>
    <row r="71" spans="1:19" ht="15.75" thickBot="1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</row>
    <row r="72" spans="1:19" ht="15.75" thickBot="1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</row>
    <row r="73" spans="1:19" ht="15.75" thickBot="1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</row>
    <row r="74" spans="1:19" ht="15.75" thickBot="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</row>
  </sheetData>
  <mergeCells count="39">
    <mergeCell ref="A51:S51"/>
    <mergeCell ref="A52:C52"/>
    <mergeCell ref="A54:S54"/>
    <mergeCell ref="A55:C55"/>
    <mergeCell ref="A57:C57"/>
    <mergeCell ref="A47:C47"/>
    <mergeCell ref="A27:C27"/>
    <mergeCell ref="A29:C29"/>
    <mergeCell ref="A31:S31"/>
    <mergeCell ref="A32:C32"/>
    <mergeCell ref="A34:S34"/>
    <mergeCell ref="A35:C35"/>
    <mergeCell ref="A37:C37"/>
    <mergeCell ref="A41:C41"/>
    <mergeCell ref="A43:S43"/>
    <mergeCell ref="A44:C44"/>
    <mergeCell ref="A46:S46"/>
    <mergeCell ref="A26:S26"/>
    <mergeCell ref="L6:O6"/>
    <mergeCell ref="P6:P7"/>
    <mergeCell ref="Q6:Q7"/>
    <mergeCell ref="R6:R7"/>
    <mergeCell ref="S6:S7"/>
    <mergeCell ref="A9:S9"/>
    <mergeCell ref="A10:C10"/>
    <mergeCell ref="A12:C12"/>
    <mergeCell ref="A15:C15"/>
    <mergeCell ref="A20:C20"/>
    <mergeCell ref="A22:C22"/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S80"/>
  <sheetViews>
    <sheetView topLeftCell="A58" workbookViewId="0">
      <selection activeCell="F59" sqref="F59"/>
    </sheetView>
  </sheetViews>
  <sheetFormatPr defaultRowHeight="15"/>
  <cols>
    <col min="1" max="1" width="4.7109375" customWidth="1"/>
    <col min="2" max="2" width="28.85546875" customWidth="1"/>
    <col min="3" max="3" width="15.140625" customWidth="1"/>
    <col min="4" max="4" width="16" customWidth="1"/>
    <col min="5" max="5" width="12.28515625" customWidth="1"/>
    <col min="6" max="6" width="15.5703125" customWidth="1"/>
    <col min="7" max="7" width="16.5703125" customWidth="1"/>
    <col min="8" max="8" width="12.140625" customWidth="1"/>
    <col min="9" max="10" width="12.42578125" customWidth="1"/>
    <col min="11" max="11" width="14.7109375" customWidth="1"/>
    <col min="12" max="12" width="15.28515625" customWidth="1"/>
    <col min="13" max="13" width="11.5703125" customWidth="1"/>
    <col min="14" max="14" width="10.42578125" customWidth="1"/>
    <col min="15" max="15" width="10.28515625" customWidth="1"/>
    <col min="16" max="16" width="15.5703125" customWidth="1"/>
    <col min="17" max="17" width="13.5703125" customWidth="1"/>
    <col min="18" max="18" width="13.42578125" customWidth="1"/>
    <col min="19" max="19" width="15.5703125" customWidth="1"/>
  </cols>
  <sheetData>
    <row r="1" spans="1:19" ht="15.75" thickBot="1"/>
    <row r="2" spans="1:19" ht="19.5" thickBot="1">
      <c r="A2" s="80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19" ht="19.5" thickBot="1">
      <c r="A3" s="80" t="s">
        <v>135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19" ht="21" customHeight="1" thickBot="1">
      <c r="A4" s="80" t="s">
        <v>138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1:19" ht="57.95" customHeight="1" thickBot="1">
      <c r="A5" s="83" t="s">
        <v>2</v>
      </c>
      <c r="B5" s="84"/>
      <c r="C5" s="84"/>
      <c r="D5" s="8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78" t="s">
        <v>3</v>
      </c>
      <c r="B6" s="78" t="s">
        <v>4</v>
      </c>
      <c r="C6" s="78" t="s">
        <v>5</v>
      </c>
      <c r="D6" s="86" t="s">
        <v>6</v>
      </c>
      <c r="E6" s="87"/>
      <c r="F6" s="88"/>
      <c r="G6" s="75" t="s">
        <v>7</v>
      </c>
      <c r="H6" s="76"/>
      <c r="I6" s="76"/>
      <c r="J6" s="77"/>
      <c r="K6" s="78" t="s">
        <v>8</v>
      </c>
      <c r="L6" s="75" t="s">
        <v>9</v>
      </c>
      <c r="M6" s="76"/>
      <c r="N6" s="76"/>
      <c r="O6" s="77"/>
      <c r="P6" s="78" t="s">
        <v>10</v>
      </c>
      <c r="Q6" s="78" t="s">
        <v>11</v>
      </c>
      <c r="R6" s="78" t="s">
        <v>12</v>
      </c>
      <c r="S6" s="78" t="s">
        <v>13</v>
      </c>
    </row>
    <row r="7" spans="1:19" ht="52.5" thickBot="1">
      <c r="A7" s="79"/>
      <c r="B7" s="79"/>
      <c r="C7" s="79"/>
      <c r="D7" s="2" t="s">
        <v>14</v>
      </c>
      <c r="E7" s="2" t="s">
        <v>15</v>
      </c>
      <c r="F7" s="2" t="s">
        <v>137</v>
      </c>
      <c r="G7" s="3" t="s">
        <v>17</v>
      </c>
      <c r="H7" s="3" t="s">
        <v>18</v>
      </c>
      <c r="I7" s="3" t="s">
        <v>19</v>
      </c>
      <c r="J7" s="3" t="s">
        <v>20</v>
      </c>
      <c r="K7" s="79"/>
      <c r="L7" s="3" t="s">
        <v>17</v>
      </c>
      <c r="M7" s="3" t="s">
        <v>18</v>
      </c>
      <c r="N7" s="3" t="s">
        <v>19</v>
      </c>
      <c r="O7" s="3" t="s">
        <v>20</v>
      </c>
      <c r="P7" s="79"/>
      <c r="Q7" s="79"/>
      <c r="R7" s="79"/>
      <c r="S7" s="79"/>
    </row>
    <row r="8" spans="1:19" ht="18.600000000000001" customHeight="1" thickBot="1">
      <c r="A8" s="4">
        <v>1</v>
      </c>
      <c r="B8" s="5">
        <v>2</v>
      </c>
      <c r="C8" s="5">
        <v>3</v>
      </c>
      <c r="D8" s="6"/>
      <c r="E8" s="6"/>
      <c r="F8" s="6"/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</row>
    <row r="9" spans="1:19" ht="16.5" thickBot="1">
      <c r="A9" s="69" t="s">
        <v>21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1"/>
    </row>
    <row r="10" spans="1:19" ht="46.5" customHeight="1" thickBot="1">
      <c r="A10" s="69" t="s">
        <v>22</v>
      </c>
      <c r="B10" s="70"/>
      <c r="C10" s="71"/>
      <c r="D10" s="7">
        <v>308503941</v>
      </c>
      <c r="E10" s="8">
        <v>0</v>
      </c>
      <c r="F10" s="7">
        <v>308503941</v>
      </c>
      <c r="G10" s="9">
        <v>308503941</v>
      </c>
      <c r="H10" s="10">
        <v>0</v>
      </c>
      <c r="I10" s="10">
        <v>0</v>
      </c>
      <c r="J10" s="10">
        <v>0</v>
      </c>
      <c r="K10" s="9">
        <v>308503941</v>
      </c>
      <c r="L10" s="9">
        <v>170405740</v>
      </c>
      <c r="M10" s="10">
        <v>0</v>
      </c>
      <c r="N10" s="10">
        <v>0</v>
      </c>
      <c r="O10" s="10">
        <v>0</v>
      </c>
      <c r="P10" s="9">
        <v>170405740</v>
      </c>
      <c r="Q10" s="10">
        <v>55.24</v>
      </c>
      <c r="R10" s="10">
        <v>57.35</v>
      </c>
      <c r="S10" s="9">
        <v>138098201</v>
      </c>
    </row>
    <row r="11" spans="1:19" ht="38.1" customHeight="1" thickBot="1">
      <c r="A11" s="11">
        <v>1</v>
      </c>
      <c r="B11" s="12" t="s">
        <v>23</v>
      </c>
      <c r="C11" s="19" t="s">
        <v>109</v>
      </c>
      <c r="D11" s="14">
        <v>308503941</v>
      </c>
      <c r="E11" s="15">
        <v>0</v>
      </c>
      <c r="F11" s="14">
        <v>308503941</v>
      </c>
      <c r="G11" s="16">
        <v>308503941</v>
      </c>
      <c r="H11" s="17">
        <v>0</v>
      </c>
      <c r="I11" s="17">
        <v>0</v>
      </c>
      <c r="J11" s="17">
        <v>0</v>
      </c>
      <c r="K11" s="16">
        <v>308503941</v>
      </c>
      <c r="L11" s="20">
        <v>170405740</v>
      </c>
      <c r="M11" s="18">
        <v>0</v>
      </c>
      <c r="N11" s="17">
        <v>0</v>
      </c>
      <c r="O11" s="17">
        <v>0</v>
      </c>
      <c r="P11" s="16">
        <v>170405740</v>
      </c>
      <c r="Q11" s="17">
        <v>55.24</v>
      </c>
      <c r="R11" s="17">
        <v>57.35</v>
      </c>
      <c r="S11" s="16">
        <v>138098201</v>
      </c>
    </row>
    <row r="12" spans="1:19" ht="30.95" customHeight="1" thickBot="1">
      <c r="A12" s="69" t="s">
        <v>24</v>
      </c>
      <c r="B12" s="70"/>
      <c r="C12" s="71"/>
      <c r="D12" s="7">
        <v>13424051049</v>
      </c>
      <c r="E12" s="8">
        <v>0</v>
      </c>
      <c r="F12" s="7">
        <v>13424051049</v>
      </c>
      <c r="G12" s="9">
        <v>13424051049</v>
      </c>
      <c r="H12" s="10">
        <v>0</v>
      </c>
      <c r="I12" s="10">
        <v>0</v>
      </c>
      <c r="J12" s="10">
        <v>0</v>
      </c>
      <c r="K12" s="9">
        <v>13424051049</v>
      </c>
      <c r="L12" s="9">
        <v>9655198167</v>
      </c>
      <c r="M12" s="10">
        <v>0</v>
      </c>
      <c r="N12" s="10">
        <v>0</v>
      </c>
      <c r="O12" s="10">
        <v>0</v>
      </c>
      <c r="P12" s="9">
        <v>9655198167</v>
      </c>
      <c r="Q12" s="10">
        <v>71.92</v>
      </c>
      <c r="R12" s="10">
        <v>74.040000000000006</v>
      </c>
      <c r="S12" s="9">
        <v>3768852882</v>
      </c>
    </row>
    <row r="13" spans="1:19" ht="38.450000000000003" customHeight="1" thickBot="1">
      <c r="A13" s="11" t="s">
        <v>25</v>
      </c>
      <c r="B13" s="12" t="s">
        <v>26</v>
      </c>
      <c r="C13" s="19" t="s">
        <v>27</v>
      </c>
      <c r="D13" s="14">
        <v>13179971049</v>
      </c>
      <c r="E13" s="15">
        <v>0</v>
      </c>
      <c r="F13" s="14">
        <v>13179971049</v>
      </c>
      <c r="G13" s="16">
        <v>13179971049</v>
      </c>
      <c r="H13" s="17">
        <v>0</v>
      </c>
      <c r="I13" s="17">
        <v>0</v>
      </c>
      <c r="J13" s="17">
        <v>0</v>
      </c>
      <c r="K13" s="16">
        <v>13179971049</v>
      </c>
      <c r="L13" s="20">
        <v>9507138167</v>
      </c>
      <c r="M13" s="18">
        <v>0</v>
      </c>
      <c r="N13" s="17">
        <v>0</v>
      </c>
      <c r="O13" s="17">
        <v>0</v>
      </c>
      <c r="P13" s="16">
        <v>9507138167</v>
      </c>
      <c r="Q13" s="17">
        <v>72.13</v>
      </c>
      <c r="R13" s="17">
        <v>74.25</v>
      </c>
      <c r="S13" s="16">
        <v>3672832882</v>
      </c>
    </row>
    <row r="14" spans="1:19" ht="39.6" customHeight="1" thickBot="1">
      <c r="A14" s="11" t="s">
        <v>28</v>
      </c>
      <c r="B14" s="12" t="s">
        <v>29</v>
      </c>
      <c r="C14" s="19" t="s">
        <v>27</v>
      </c>
      <c r="D14" s="14">
        <v>244080000</v>
      </c>
      <c r="E14" s="15">
        <v>0</v>
      </c>
      <c r="F14" s="14">
        <v>244080000</v>
      </c>
      <c r="G14" s="16">
        <v>244080000</v>
      </c>
      <c r="H14" s="17">
        <v>0</v>
      </c>
      <c r="I14" s="17">
        <v>0</v>
      </c>
      <c r="J14" s="17">
        <v>0</v>
      </c>
      <c r="K14" s="16">
        <v>244080000</v>
      </c>
      <c r="L14" s="20">
        <v>148060000</v>
      </c>
      <c r="M14" s="18">
        <v>0</v>
      </c>
      <c r="N14" s="17">
        <v>0</v>
      </c>
      <c r="O14" s="17">
        <v>0</v>
      </c>
      <c r="P14" s="16">
        <v>148060000</v>
      </c>
      <c r="Q14" s="17">
        <v>60.66</v>
      </c>
      <c r="R14" s="17">
        <v>62.65</v>
      </c>
      <c r="S14" s="16">
        <v>96020000</v>
      </c>
    </row>
    <row r="15" spans="1:19" ht="30.95" customHeight="1" thickBot="1">
      <c r="A15" s="69" t="s">
        <v>30</v>
      </c>
      <c r="B15" s="70"/>
      <c r="C15" s="71"/>
      <c r="D15" s="7">
        <v>462358142</v>
      </c>
      <c r="E15" s="8">
        <v>0</v>
      </c>
      <c r="F15" s="7">
        <v>462358142</v>
      </c>
      <c r="G15" s="9">
        <v>462358142</v>
      </c>
      <c r="H15" s="10">
        <v>0</v>
      </c>
      <c r="I15" s="10">
        <v>0</v>
      </c>
      <c r="J15" s="10">
        <v>0</v>
      </c>
      <c r="K15" s="9">
        <v>462358142</v>
      </c>
      <c r="L15" s="9">
        <v>377524378</v>
      </c>
      <c r="M15" s="10">
        <v>0</v>
      </c>
      <c r="N15" s="10">
        <v>0</v>
      </c>
      <c r="O15" s="10">
        <v>0</v>
      </c>
      <c r="P15" s="9">
        <v>377524378</v>
      </c>
      <c r="Q15" s="10">
        <v>81.650000000000006</v>
      </c>
      <c r="R15" s="10">
        <v>83.46</v>
      </c>
      <c r="S15" s="9">
        <v>84833764</v>
      </c>
    </row>
    <row r="16" spans="1:19" ht="36" customHeight="1" thickBot="1">
      <c r="A16" s="11" t="s">
        <v>25</v>
      </c>
      <c r="B16" s="12" t="s">
        <v>31</v>
      </c>
      <c r="C16" s="19" t="s">
        <v>32</v>
      </c>
      <c r="D16" s="14">
        <v>41273742</v>
      </c>
      <c r="E16" s="15">
        <v>0</v>
      </c>
      <c r="F16" s="14">
        <v>41273742</v>
      </c>
      <c r="G16" s="16">
        <v>41273742</v>
      </c>
      <c r="H16" s="17">
        <v>0</v>
      </c>
      <c r="I16" s="17">
        <v>0</v>
      </c>
      <c r="J16" s="17">
        <v>0</v>
      </c>
      <c r="K16" s="16">
        <v>41273742</v>
      </c>
      <c r="L16" s="20">
        <v>41263400</v>
      </c>
      <c r="M16" s="18">
        <v>0</v>
      </c>
      <c r="N16" s="17">
        <v>0</v>
      </c>
      <c r="O16" s="17">
        <v>0</v>
      </c>
      <c r="P16" s="16">
        <v>41263400</v>
      </c>
      <c r="Q16" s="17">
        <v>99.97</v>
      </c>
      <c r="R16" s="17">
        <v>100</v>
      </c>
      <c r="S16" s="16">
        <v>10342</v>
      </c>
    </row>
    <row r="17" spans="1:19" ht="42.6" customHeight="1" thickBot="1">
      <c r="A17" s="11" t="s">
        <v>28</v>
      </c>
      <c r="B17" s="12" t="s">
        <v>33</v>
      </c>
      <c r="C17" s="19" t="s">
        <v>32</v>
      </c>
      <c r="D17" s="14">
        <v>62635000</v>
      </c>
      <c r="E17" s="15">
        <v>0</v>
      </c>
      <c r="F17" s="14">
        <v>62635000</v>
      </c>
      <c r="G17" s="16">
        <v>62635000</v>
      </c>
      <c r="H17" s="17">
        <v>0</v>
      </c>
      <c r="I17" s="17">
        <v>0</v>
      </c>
      <c r="J17" s="17">
        <v>0</v>
      </c>
      <c r="K17" s="16">
        <v>62635000</v>
      </c>
      <c r="L17" s="20">
        <v>55925000</v>
      </c>
      <c r="M17" s="18">
        <v>0</v>
      </c>
      <c r="N17" s="17">
        <v>0</v>
      </c>
      <c r="O17" s="17">
        <v>0</v>
      </c>
      <c r="P17" s="16">
        <v>55925000</v>
      </c>
      <c r="Q17" s="17">
        <v>89.29</v>
      </c>
      <c r="R17" s="17">
        <v>90</v>
      </c>
      <c r="S17" s="16">
        <v>6710000</v>
      </c>
    </row>
    <row r="18" spans="1:19" ht="53.1" customHeight="1" thickBot="1">
      <c r="A18" s="11" t="s">
        <v>34</v>
      </c>
      <c r="B18" s="12" t="s">
        <v>35</v>
      </c>
      <c r="C18" s="19" t="s">
        <v>32</v>
      </c>
      <c r="D18" s="14">
        <v>7229400</v>
      </c>
      <c r="E18" s="15">
        <v>0</v>
      </c>
      <c r="F18" s="14">
        <v>7229400</v>
      </c>
      <c r="G18" s="16">
        <v>7229400</v>
      </c>
      <c r="H18" s="17">
        <v>0</v>
      </c>
      <c r="I18" s="17">
        <v>0</v>
      </c>
      <c r="J18" s="17">
        <v>0</v>
      </c>
      <c r="K18" s="16">
        <v>7229400</v>
      </c>
      <c r="L18" s="20">
        <v>5950000</v>
      </c>
      <c r="M18" s="18">
        <v>0</v>
      </c>
      <c r="N18" s="17">
        <v>0</v>
      </c>
      <c r="O18" s="17">
        <v>0</v>
      </c>
      <c r="P18" s="16">
        <v>5950000</v>
      </c>
      <c r="Q18" s="17">
        <v>82.3</v>
      </c>
      <c r="R18" s="17">
        <v>83.75</v>
      </c>
      <c r="S18" s="16">
        <v>1279400</v>
      </c>
    </row>
    <row r="19" spans="1:19" ht="34.5" customHeight="1" thickBot="1">
      <c r="A19" s="11" t="s">
        <v>36</v>
      </c>
      <c r="B19" s="12" t="s">
        <v>37</v>
      </c>
      <c r="C19" s="19" t="s">
        <v>32</v>
      </c>
      <c r="D19" s="14">
        <v>351220000</v>
      </c>
      <c r="E19" s="15">
        <v>0</v>
      </c>
      <c r="F19" s="14">
        <v>351220000</v>
      </c>
      <c r="G19" s="16">
        <v>351220000</v>
      </c>
      <c r="H19" s="17">
        <v>0</v>
      </c>
      <c r="I19" s="17">
        <v>0</v>
      </c>
      <c r="J19" s="17">
        <v>0</v>
      </c>
      <c r="K19" s="16">
        <v>351220000</v>
      </c>
      <c r="L19" s="20">
        <v>274385978</v>
      </c>
      <c r="M19" s="18">
        <v>0</v>
      </c>
      <c r="N19" s="17">
        <v>0</v>
      </c>
      <c r="O19" s="17">
        <v>0</v>
      </c>
      <c r="P19" s="16">
        <v>274385978</v>
      </c>
      <c r="Q19" s="17">
        <v>78.12</v>
      </c>
      <c r="R19" s="17">
        <v>80.349999999999994</v>
      </c>
      <c r="S19" s="16">
        <v>76834022</v>
      </c>
    </row>
    <row r="20" spans="1:19" ht="33" customHeight="1" thickBot="1">
      <c r="A20" s="69" t="s">
        <v>38</v>
      </c>
      <c r="B20" s="70"/>
      <c r="C20" s="71"/>
      <c r="D20" s="7">
        <v>467882477</v>
      </c>
      <c r="E20" s="8">
        <v>0</v>
      </c>
      <c r="F20" s="7">
        <v>467882477</v>
      </c>
      <c r="G20" s="9">
        <v>467882477</v>
      </c>
      <c r="H20" s="10">
        <v>0</v>
      </c>
      <c r="I20" s="10">
        <v>0</v>
      </c>
      <c r="J20" s="10">
        <v>0</v>
      </c>
      <c r="K20" s="9">
        <v>467882477</v>
      </c>
      <c r="L20" s="9">
        <v>357956342</v>
      </c>
      <c r="M20" s="10">
        <v>0</v>
      </c>
      <c r="N20" s="10">
        <v>0</v>
      </c>
      <c r="O20" s="10">
        <v>0</v>
      </c>
      <c r="P20" s="9">
        <v>357956342</v>
      </c>
      <c r="Q20" s="10">
        <v>76.510000000000005</v>
      </c>
      <c r="R20" s="10">
        <v>78.55</v>
      </c>
      <c r="S20" s="9">
        <v>109926135</v>
      </c>
    </row>
    <row r="21" spans="1:19" ht="38.1" customHeight="1" thickBot="1">
      <c r="A21" s="11" t="s">
        <v>25</v>
      </c>
      <c r="B21" s="12" t="s">
        <v>39</v>
      </c>
      <c r="C21" s="19" t="s">
        <v>40</v>
      </c>
      <c r="D21" s="14">
        <v>467882477</v>
      </c>
      <c r="E21" s="15">
        <v>0</v>
      </c>
      <c r="F21" s="14">
        <v>467882477</v>
      </c>
      <c r="G21" s="16">
        <v>467882477</v>
      </c>
      <c r="H21" s="17">
        <v>0</v>
      </c>
      <c r="I21" s="17">
        <v>0</v>
      </c>
      <c r="J21" s="17">
        <v>0</v>
      </c>
      <c r="K21" s="16">
        <v>467882477</v>
      </c>
      <c r="L21" s="20">
        <v>357956342</v>
      </c>
      <c r="M21" s="18">
        <v>0</v>
      </c>
      <c r="N21" s="17">
        <v>0</v>
      </c>
      <c r="O21" s="17">
        <v>0</v>
      </c>
      <c r="P21" s="16">
        <v>357956342</v>
      </c>
      <c r="Q21" s="17">
        <v>76.510000000000005</v>
      </c>
      <c r="R21" s="17">
        <v>78.55</v>
      </c>
      <c r="S21" s="16">
        <v>109926135</v>
      </c>
    </row>
    <row r="22" spans="1:19" ht="37.5" customHeight="1" thickBot="1">
      <c r="A22" s="69" t="s">
        <v>41</v>
      </c>
      <c r="B22" s="70"/>
      <c r="C22" s="71"/>
      <c r="D22" s="7">
        <v>287156918</v>
      </c>
      <c r="E22" s="8">
        <v>0</v>
      </c>
      <c r="F22" s="7">
        <v>287156918</v>
      </c>
      <c r="G22" s="9">
        <v>287156918</v>
      </c>
      <c r="H22" s="10">
        <v>0</v>
      </c>
      <c r="I22" s="10">
        <v>0</v>
      </c>
      <c r="J22" s="10">
        <v>0</v>
      </c>
      <c r="K22" s="9">
        <v>287156918</v>
      </c>
      <c r="L22" s="9">
        <v>199520000</v>
      </c>
      <c r="M22" s="10">
        <v>0</v>
      </c>
      <c r="N22" s="10">
        <v>0</v>
      </c>
      <c r="O22" s="10">
        <v>0</v>
      </c>
      <c r="P22" s="9">
        <v>199520000</v>
      </c>
      <c r="Q22" s="10">
        <v>69.48</v>
      </c>
      <c r="R22" s="10">
        <v>78.87</v>
      </c>
      <c r="S22" s="9">
        <v>87636918</v>
      </c>
    </row>
    <row r="23" spans="1:19" ht="72" customHeight="1" thickBot="1">
      <c r="A23" s="11" t="s">
        <v>25</v>
      </c>
      <c r="B23" s="12" t="s">
        <v>42</v>
      </c>
      <c r="C23" s="19" t="s">
        <v>27</v>
      </c>
      <c r="D23" s="14">
        <v>205100000</v>
      </c>
      <c r="E23" s="15">
        <v>0</v>
      </c>
      <c r="F23" s="14">
        <v>205100000</v>
      </c>
      <c r="G23" s="16">
        <v>205100000</v>
      </c>
      <c r="H23" s="17">
        <v>0</v>
      </c>
      <c r="I23" s="17">
        <v>0</v>
      </c>
      <c r="J23" s="17">
        <v>0</v>
      </c>
      <c r="K23" s="16">
        <v>205100000</v>
      </c>
      <c r="L23" s="20">
        <v>137865000</v>
      </c>
      <c r="M23" s="18">
        <v>0</v>
      </c>
      <c r="N23" s="17">
        <v>0</v>
      </c>
      <c r="O23" s="17">
        <v>0</v>
      </c>
      <c r="P23" s="16">
        <v>137865000</v>
      </c>
      <c r="Q23" s="17">
        <v>67.22</v>
      </c>
      <c r="R23" s="17">
        <v>80.25</v>
      </c>
      <c r="S23" s="16">
        <v>67235000</v>
      </c>
    </row>
    <row r="24" spans="1:19" ht="79.5" thickBot="1">
      <c r="A24" s="11" t="s">
        <v>28</v>
      </c>
      <c r="B24" s="37" t="s">
        <v>43</v>
      </c>
      <c r="C24" s="19" t="s">
        <v>27</v>
      </c>
      <c r="D24" s="14">
        <v>17700000</v>
      </c>
      <c r="E24" s="15">
        <v>0</v>
      </c>
      <c r="F24" s="14">
        <v>17700000</v>
      </c>
      <c r="G24" s="16">
        <v>17700000</v>
      </c>
      <c r="H24" s="17">
        <v>0</v>
      </c>
      <c r="I24" s="17">
        <v>0</v>
      </c>
      <c r="J24" s="17">
        <v>0</v>
      </c>
      <c r="K24" s="16">
        <v>17700000</v>
      </c>
      <c r="L24" s="18">
        <v>0</v>
      </c>
      <c r="M24" s="18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6">
        <v>17700000</v>
      </c>
    </row>
    <row r="25" spans="1:19" ht="40.5" customHeight="1" thickBot="1">
      <c r="A25" s="11" t="s">
        <v>34</v>
      </c>
      <c r="B25" s="12" t="s">
        <v>44</v>
      </c>
      <c r="C25" s="19" t="s">
        <v>27</v>
      </c>
      <c r="D25" s="14">
        <v>64356918</v>
      </c>
      <c r="E25" s="15">
        <v>0</v>
      </c>
      <c r="F25" s="14">
        <v>64356918</v>
      </c>
      <c r="G25" s="16">
        <v>64356918</v>
      </c>
      <c r="H25" s="17">
        <v>0</v>
      </c>
      <c r="I25" s="17">
        <v>0</v>
      </c>
      <c r="J25" s="17">
        <v>0</v>
      </c>
      <c r="K25" s="16">
        <v>64356918</v>
      </c>
      <c r="L25" s="20">
        <v>61655000</v>
      </c>
      <c r="M25" s="18">
        <v>0</v>
      </c>
      <c r="N25" s="17">
        <v>0</v>
      </c>
      <c r="O25" s="17">
        <v>0</v>
      </c>
      <c r="P25" s="16">
        <v>61655000</v>
      </c>
      <c r="Q25" s="17">
        <v>95.8</v>
      </c>
      <c r="R25" s="17">
        <v>96.15</v>
      </c>
      <c r="S25" s="16">
        <v>2701918</v>
      </c>
    </row>
    <row r="26" spans="1:19" ht="16.5" thickBot="1">
      <c r="A26" s="69" t="s">
        <v>45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</row>
    <row r="27" spans="1:19" ht="83.1" customHeight="1" thickBot="1">
      <c r="A27" s="69" t="s">
        <v>46</v>
      </c>
      <c r="B27" s="70"/>
      <c r="C27" s="71"/>
      <c r="D27" s="7">
        <v>4050000000</v>
      </c>
      <c r="E27" s="8">
        <v>0</v>
      </c>
      <c r="F27" s="7">
        <v>4050000000</v>
      </c>
      <c r="G27" s="9">
        <v>4050000000</v>
      </c>
      <c r="H27" s="10">
        <v>0</v>
      </c>
      <c r="I27" s="10">
        <v>0</v>
      </c>
      <c r="J27" s="10">
        <v>0</v>
      </c>
      <c r="K27" s="9">
        <v>4050000000</v>
      </c>
      <c r="L27" s="9">
        <v>3455435450</v>
      </c>
      <c r="M27" s="10">
        <v>0</v>
      </c>
      <c r="N27" s="10">
        <v>0</v>
      </c>
      <c r="O27" s="10">
        <v>0</v>
      </c>
      <c r="P27" s="9">
        <v>3455435450</v>
      </c>
      <c r="Q27" s="10">
        <v>85.32</v>
      </c>
      <c r="R27" s="10">
        <v>88.15</v>
      </c>
      <c r="S27" s="9">
        <v>594564550</v>
      </c>
    </row>
    <row r="28" spans="1:19" ht="90.6" customHeight="1" thickBot="1">
      <c r="A28" s="11" t="s">
        <v>25</v>
      </c>
      <c r="B28" s="37" t="s">
        <v>47</v>
      </c>
      <c r="C28" s="19" t="s">
        <v>48</v>
      </c>
      <c r="D28" s="14">
        <v>4050000000</v>
      </c>
      <c r="E28" s="15">
        <v>0</v>
      </c>
      <c r="F28" s="14">
        <v>4050000000</v>
      </c>
      <c r="G28" s="16">
        <v>4050000000</v>
      </c>
      <c r="H28" s="17">
        <v>0</v>
      </c>
      <c r="I28" s="17">
        <v>0</v>
      </c>
      <c r="J28" s="17">
        <v>0</v>
      </c>
      <c r="K28" s="16">
        <v>4050000000</v>
      </c>
      <c r="L28" s="20">
        <v>3455435450</v>
      </c>
      <c r="M28" s="18">
        <v>0</v>
      </c>
      <c r="N28" s="17">
        <v>0</v>
      </c>
      <c r="O28" s="17">
        <v>0</v>
      </c>
      <c r="P28" s="16">
        <v>3455435450</v>
      </c>
      <c r="Q28" s="17">
        <v>85.32</v>
      </c>
      <c r="R28" s="17">
        <v>88.15</v>
      </c>
      <c r="S28" s="16">
        <v>594564550</v>
      </c>
    </row>
    <row r="29" spans="1:19" ht="72" customHeight="1" thickBot="1">
      <c r="A29" s="69" t="s">
        <v>49</v>
      </c>
      <c r="B29" s="70"/>
      <c r="C29" s="71"/>
      <c r="D29" s="7">
        <v>72120000</v>
      </c>
      <c r="E29" s="8">
        <v>0</v>
      </c>
      <c r="F29" s="7">
        <v>72120000</v>
      </c>
      <c r="G29" s="9">
        <v>72120000</v>
      </c>
      <c r="H29" s="10">
        <v>0</v>
      </c>
      <c r="I29" s="10">
        <v>0</v>
      </c>
      <c r="J29" s="10">
        <v>0</v>
      </c>
      <c r="K29" s="9">
        <v>72120000</v>
      </c>
      <c r="L29" s="9">
        <v>67019160</v>
      </c>
      <c r="M29" s="10">
        <v>0</v>
      </c>
      <c r="N29" s="10">
        <v>0</v>
      </c>
      <c r="O29" s="10">
        <v>0</v>
      </c>
      <c r="P29" s="9">
        <v>67019160</v>
      </c>
      <c r="Q29" s="10">
        <v>92.93</v>
      </c>
      <c r="R29" s="10">
        <v>93.25</v>
      </c>
      <c r="S29" s="9">
        <v>5100840</v>
      </c>
    </row>
    <row r="30" spans="1:19" ht="51" customHeight="1" thickBot="1">
      <c r="A30" s="11" t="s">
        <v>25</v>
      </c>
      <c r="B30" s="12" t="s">
        <v>50</v>
      </c>
      <c r="C30" s="19" t="s">
        <v>51</v>
      </c>
      <c r="D30" s="14">
        <v>72120000</v>
      </c>
      <c r="E30" s="15">
        <v>0</v>
      </c>
      <c r="F30" s="14">
        <v>72120000</v>
      </c>
      <c r="G30" s="16">
        <v>72120000</v>
      </c>
      <c r="H30" s="17">
        <v>0</v>
      </c>
      <c r="I30" s="17">
        <v>0</v>
      </c>
      <c r="J30" s="17">
        <v>0</v>
      </c>
      <c r="K30" s="16">
        <v>72120000</v>
      </c>
      <c r="L30" s="20">
        <v>67019160</v>
      </c>
      <c r="M30" s="18">
        <v>0</v>
      </c>
      <c r="N30" s="17">
        <v>0</v>
      </c>
      <c r="O30" s="17">
        <v>0</v>
      </c>
      <c r="P30" s="16">
        <v>67019160</v>
      </c>
      <c r="Q30" s="17">
        <v>92.93</v>
      </c>
      <c r="R30" s="17">
        <v>93.25</v>
      </c>
      <c r="S30" s="16">
        <v>5100840</v>
      </c>
    </row>
    <row r="31" spans="1:19" ht="16.5" thickBot="1">
      <c r="A31" s="69" t="s">
        <v>52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ht="83.45" customHeight="1" thickBot="1">
      <c r="A32" s="69" t="s">
        <v>53</v>
      </c>
      <c r="B32" s="70"/>
      <c r="C32" s="71"/>
      <c r="D32" s="7">
        <v>169520000</v>
      </c>
      <c r="E32" s="8">
        <v>0</v>
      </c>
      <c r="F32" s="7">
        <v>169520000</v>
      </c>
      <c r="G32" s="9">
        <v>169520000</v>
      </c>
      <c r="H32" s="10">
        <v>0</v>
      </c>
      <c r="I32" s="10">
        <v>0</v>
      </c>
      <c r="J32" s="10">
        <v>0</v>
      </c>
      <c r="K32" s="9">
        <v>169520000</v>
      </c>
      <c r="L32" s="9">
        <v>87675000</v>
      </c>
      <c r="M32" s="10">
        <v>0</v>
      </c>
      <c r="N32" s="10">
        <v>0</v>
      </c>
      <c r="O32" s="10">
        <v>0</v>
      </c>
      <c r="P32" s="9">
        <v>87675000</v>
      </c>
      <c r="Q32" s="10">
        <v>51.72</v>
      </c>
      <c r="R32" s="10">
        <v>52.95</v>
      </c>
      <c r="S32" s="9">
        <v>81845000</v>
      </c>
    </row>
    <row r="33" spans="1:19" ht="49.5" customHeight="1" thickBot="1">
      <c r="A33" s="11" t="s">
        <v>25</v>
      </c>
      <c r="B33" s="12" t="s">
        <v>54</v>
      </c>
      <c r="C33" s="19" t="s">
        <v>132</v>
      </c>
      <c r="D33" s="14">
        <v>169520000</v>
      </c>
      <c r="E33" s="15">
        <v>0</v>
      </c>
      <c r="F33" s="14">
        <v>169520000</v>
      </c>
      <c r="G33" s="16">
        <v>169520000</v>
      </c>
      <c r="H33" s="17">
        <v>0</v>
      </c>
      <c r="I33" s="17">
        <v>0</v>
      </c>
      <c r="J33" s="17">
        <v>0</v>
      </c>
      <c r="K33" s="16">
        <v>169520000</v>
      </c>
      <c r="L33" s="20">
        <v>87675000</v>
      </c>
      <c r="M33" s="18">
        <v>0</v>
      </c>
      <c r="N33" s="17">
        <v>0</v>
      </c>
      <c r="O33" s="17">
        <v>0</v>
      </c>
      <c r="P33" s="16">
        <v>87675000</v>
      </c>
      <c r="Q33" s="17">
        <v>51.72</v>
      </c>
      <c r="R33" s="17">
        <v>52.95</v>
      </c>
      <c r="S33" s="16">
        <v>81845000</v>
      </c>
    </row>
    <row r="34" spans="1:19" ht="28.5" customHeight="1" thickBot="1">
      <c r="A34" s="69" t="s">
        <v>56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36.950000000000003" customHeight="1" thickBot="1">
      <c r="A35" s="69" t="s">
        <v>57</v>
      </c>
      <c r="B35" s="70"/>
      <c r="C35" s="71"/>
      <c r="D35" s="7">
        <v>232520000</v>
      </c>
      <c r="E35" s="8">
        <v>0</v>
      </c>
      <c r="F35" s="7">
        <v>232520000</v>
      </c>
      <c r="G35" s="9">
        <v>232520000</v>
      </c>
      <c r="H35" s="10">
        <v>0</v>
      </c>
      <c r="I35" s="10">
        <v>0</v>
      </c>
      <c r="J35" s="10">
        <v>0</v>
      </c>
      <c r="K35" s="9">
        <v>232520000</v>
      </c>
      <c r="L35" s="9">
        <v>170237940</v>
      </c>
      <c r="M35" s="10">
        <v>0</v>
      </c>
      <c r="N35" s="10">
        <v>0</v>
      </c>
      <c r="O35" s="10">
        <v>0</v>
      </c>
      <c r="P35" s="9">
        <v>170237940</v>
      </c>
      <c r="Q35" s="10">
        <v>73.209999999999994</v>
      </c>
      <c r="R35" s="10">
        <v>75.349999999999994</v>
      </c>
      <c r="S35" s="9">
        <v>62282060</v>
      </c>
    </row>
    <row r="36" spans="1:19" ht="54.95" customHeight="1" thickBot="1">
      <c r="A36" s="11" t="s">
        <v>25</v>
      </c>
      <c r="B36" s="12" t="s">
        <v>58</v>
      </c>
      <c r="C36" s="19" t="s">
        <v>59</v>
      </c>
      <c r="D36" s="14">
        <v>232520000</v>
      </c>
      <c r="E36" s="15">
        <v>0</v>
      </c>
      <c r="F36" s="14">
        <v>232520000</v>
      </c>
      <c r="G36" s="16">
        <v>232520000</v>
      </c>
      <c r="H36" s="17">
        <v>0</v>
      </c>
      <c r="I36" s="17">
        <v>0</v>
      </c>
      <c r="J36" s="17">
        <v>0</v>
      </c>
      <c r="K36" s="16">
        <v>232520000</v>
      </c>
      <c r="L36" s="20">
        <v>170237940</v>
      </c>
      <c r="M36" s="18">
        <v>0</v>
      </c>
      <c r="N36" s="17">
        <v>0</v>
      </c>
      <c r="O36" s="17">
        <v>0</v>
      </c>
      <c r="P36" s="16">
        <v>170237940</v>
      </c>
      <c r="Q36" s="17">
        <v>73.209999999999994</v>
      </c>
      <c r="R36" s="17">
        <v>75.349999999999994</v>
      </c>
      <c r="S36" s="16">
        <v>62282060</v>
      </c>
    </row>
    <row r="37" spans="1:19" ht="34.5" customHeight="1" thickBot="1">
      <c r="A37" s="69" t="s">
        <v>60</v>
      </c>
      <c r="B37" s="70"/>
      <c r="C37" s="71"/>
      <c r="D37" s="7">
        <v>1037713223</v>
      </c>
      <c r="E37" s="7">
        <v>9246000</v>
      </c>
      <c r="F37" s="7">
        <v>1046959223</v>
      </c>
      <c r="G37" s="9">
        <v>1037713223</v>
      </c>
      <c r="H37" s="9">
        <v>9246000</v>
      </c>
      <c r="I37" s="10">
        <v>0</v>
      </c>
      <c r="J37" s="10">
        <v>0</v>
      </c>
      <c r="K37" s="9">
        <v>1046959223</v>
      </c>
      <c r="L37" s="9">
        <v>603688517</v>
      </c>
      <c r="M37" s="10">
        <v>0</v>
      </c>
      <c r="N37" s="10">
        <v>0</v>
      </c>
      <c r="O37" s="10">
        <v>0</v>
      </c>
      <c r="P37" s="9">
        <v>603688517</v>
      </c>
      <c r="Q37" s="10">
        <v>57.66</v>
      </c>
      <c r="R37" s="10">
        <v>59.09</v>
      </c>
      <c r="S37" s="9">
        <v>443270706</v>
      </c>
    </row>
    <row r="38" spans="1:19" ht="36.950000000000003" customHeight="1" thickBot="1">
      <c r="A38" s="11" t="s">
        <v>25</v>
      </c>
      <c r="B38" s="12" t="s">
        <v>61</v>
      </c>
      <c r="C38" s="19" t="s">
        <v>125</v>
      </c>
      <c r="D38" s="14">
        <v>366574612</v>
      </c>
      <c r="E38" s="15">
        <v>0</v>
      </c>
      <c r="F38" s="14">
        <v>366574612</v>
      </c>
      <c r="G38" s="16">
        <v>366574612</v>
      </c>
      <c r="H38" s="17">
        <v>0</v>
      </c>
      <c r="I38" s="17">
        <v>0</v>
      </c>
      <c r="J38" s="17">
        <v>0</v>
      </c>
      <c r="K38" s="16">
        <v>366574612</v>
      </c>
      <c r="L38" s="20">
        <v>269053917</v>
      </c>
      <c r="M38" s="18">
        <v>0</v>
      </c>
      <c r="N38" s="17">
        <v>0</v>
      </c>
      <c r="O38" s="17">
        <v>0</v>
      </c>
      <c r="P38" s="16">
        <v>269053917</v>
      </c>
      <c r="Q38" s="17">
        <v>73.400000000000006</v>
      </c>
      <c r="R38" s="17">
        <v>74.55</v>
      </c>
      <c r="S38" s="16">
        <v>97520695</v>
      </c>
    </row>
    <row r="39" spans="1:19" ht="51.6" customHeight="1" thickBot="1">
      <c r="A39" s="11" t="s">
        <v>28</v>
      </c>
      <c r="B39" s="12" t="s">
        <v>63</v>
      </c>
      <c r="C39" s="19" t="s">
        <v>64</v>
      </c>
      <c r="D39" s="14">
        <v>660817679</v>
      </c>
      <c r="E39" s="14">
        <v>9246000</v>
      </c>
      <c r="F39" s="14">
        <v>670063679</v>
      </c>
      <c r="G39" s="16">
        <v>660817679</v>
      </c>
      <c r="H39" s="16">
        <v>9246000</v>
      </c>
      <c r="I39" s="17">
        <v>0</v>
      </c>
      <c r="J39" s="17">
        <v>0</v>
      </c>
      <c r="K39" s="16">
        <v>670063679</v>
      </c>
      <c r="L39" s="20">
        <v>324320900</v>
      </c>
      <c r="M39" s="18">
        <v>0</v>
      </c>
      <c r="N39" s="17">
        <v>0</v>
      </c>
      <c r="O39" s="17">
        <v>0</v>
      </c>
      <c r="P39" s="16">
        <v>324320900</v>
      </c>
      <c r="Q39" s="17">
        <v>48.4</v>
      </c>
      <c r="R39" s="17">
        <v>50</v>
      </c>
      <c r="S39" s="16">
        <v>345742779</v>
      </c>
    </row>
    <row r="40" spans="1:19" ht="50.1" customHeight="1" thickBot="1">
      <c r="A40" s="11" t="s">
        <v>34</v>
      </c>
      <c r="B40" s="12" t="s">
        <v>65</v>
      </c>
      <c r="C40" s="19" t="s">
        <v>64</v>
      </c>
      <c r="D40" s="14">
        <v>10320932</v>
      </c>
      <c r="E40" s="15">
        <v>0</v>
      </c>
      <c r="F40" s="14">
        <v>10320932</v>
      </c>
      <c r="G40" s="16">
        <v>10320932</v>
      </c>
      <c r="H40" s="17">
        <v>0</v>
      </c>
      <c r="I40" s="17">
        <v>0</v>
      </c>
      <c r="J40" s="17">
        <v>0</v>
      </c>
      <c r="K40" s="16">
        <v>10320932</v>
      </c>
      <c r="L40" s="20">
        <v>10313700</v>
      </c>
      <c r="M40" s="18">
        <v>0</v>
      </c>
      <c r="N40" s="17">
        <v>0</v>
      </c>
      <c r="O40" s="17">
        <v>0</v>
      </c>
      <c r="P40" s="16">
        <v>10313700</v>
      </c>
      <c r="Q40" s="17">
        <v>99.93</v>
      </c>
      <c r="R40" s="17">
        <v>100</v>
      </c>
      <c r="S40" s="16">
        <v>7232</v>
      </c>
    </row>
    <row r="41" spans="1:19" ht="39" customHeight="1" thickBot="1">
      <c r="A41" s="69" t="s">
        <v>66</v>
      </c>
      <c r="B41" s="70"/>
      <c r="C41" s="71"/>
      <c r="D41" s="7">
        <v>110120000</v>
      </c>
      <c r="E41" s="8">
        <v>0</v>
      </c>
      <c r="F41" s="7">
        <v>110120000</v>
      </c>
      <c r="G41" s="9">
        <v>110120000</v>
      </c>
      <c r="H41" s="10">
        <v>0</v>
      </c>
      <c r="I41" s="10">
        <v>0</v>
      </c>
      <c r="J41" s="10">
        <v>0</v>
      </c>
      <c r="K41" s="9">
        <v>110120000</v>
      </c>
      <c r="L41" s="9">
        <v>97336025</v>
      </c>
      <c r="M41" s="10">
        <v>0</v>
      </c>
      <c r="N41" s="10">
        <v>0</v>
      </c>
      <c r="O41" s="10">
        <v>0</v>
      </c>
      <c r="P41" s="9">
        <v>97336025</v>
      </c>
      <c r="Q41" s="10">
        <v>88.39</v>
      </c>
      <c r="R41" s="10">
        <v>89.45</v>
      </c>
      <c r="S41" s="9">
        <v>12783975</v>
      </c>
    </row>
    <row r="42" spans="1:19" ht="114.95" customHeight="1" thickBot="1">
      <c r="A42" s="11" t="s">
        <v>25</v>
      </c>
      <c r="B42" s="37" t="s">
        <v>67</v>
      </c>
      <c r="C42" s="19" t="s">
        <v>126</v>
      </c>
      <c r="D42" s="14">
        <v>110120000</v>
      </c>
      <c r="E42" s="15">
        <v>0</v>
      </c>
      <c r="F42" s="14">
        <v>110120000</v>
      </c>
      <c r="G42" s="16">
        <v>110120000</v>
      </c>
      <c r="H42" s="17">
        <v>0</v>
      </c>
      <c r="I42" s="17">
        <v>0</v>
      </c>
      <c r="J42" s="17">
        <v>0</v>
      </c>
      <c r="K42" s="16">
        <v>110120000</v>
      </c>
      <c r="L42" s="20">
        <v>97336025</v>
      </c>
      <c r="M42" s="18">
        <v>0</v>
      </c>
      <c r="N42" s="17">
        <v>0</v>
      </c>
      <c r="O42" s="17">
        <v>0</v>
      </c>
      <c r="P42" s="16">
        <v>97336025</v>
      </c>
      <c r="Q42" s="17">
        <v>88.39</v>
      </c>
      <c r="R42" s="17">
        <v>89.45</v>
      </c>
      <c r="S42" s="16">
        <v>12783975</v>
      </c>
    </row>
    <row r="43" spans="1:19" ht="25.5" customHeight="1" thickBot="1">
      <c r="A43" s="69" t="s">
        <v>69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30.95" customHeight="1" thickBot="1">
      <c r="A44" s="69" t="s">
        <v>70</v>
      </c>
      <c r="B44" s="70"/>
      <c r="C44" s="71"/>
      <c r="D44" s="7">
        <v>141550000</v>
      </c>
      <c r="E44" s="8">
        <v>0</v>
      </c>
      <c r="F44" s="7">
        <v>141550000</v>
      </c>
      <c r="G44" s="9">
        <v>141550000</v>
      </c>
      <c r="H44" s="10">
        <v>0</v>
      </c>
      <c r="I44" s="10">
        <v>0</v>
      </c>
      <c r="J44" s="10">
        <v>0</v>
      </c>
      <c r="K44" s="9">
        <v>141550000</v>
      </c>
      <c r="L44" s="9">
        <v>80168500</v>
      </c>
      <c r="M44" s="10">
        <v>0</v>
      </c>
      <c r="N44" s="10">
        <v>0</v>
      </c>
      <c r="O44" s="10">
        <v>0</v>
      </c>
      <c r="P44" s="9">
        <v>80168500</v>
      </c>
      <c r="Q44" s="10">
        <v>56.64</v>
      </c>
      <c r="R44" s="10">
        <v>58.75</v>
      </c>
      <c r="S44" s="9">
        <v>61381500</v>
      </c>
    </row>
    <row r="45" spans="1:19" ht="53.45" customHeight="1" thickBot="1">
      <c r="A45" s="11" t="s">
        <v>25</v>
      </c>
      <c r="B45" s="37" t="s">
        <v>71</v>
      </c>
      <c r="C45" s="19" t="s">
        <v>72</v>
      </c>
      <c r="D45" s="14">
        <v>141550000</v>
      </c>
      <c r="E45" s="15">
        <v>0</v>
      </c>
      <c r="F45" s="14">
        <v>141550000</v>
      </c>
      <c r="G45" s="16">
        <v>141550000</v>
      </c>
      <c r="H45" s="17">
        <v>0</v>
      </c>
      <c r="I45" s="17">
        <v>0</v>
      </c>
      <c r="J45" s="17">
        <v>0</v>
      </c>
      <c r="K45" s="16">
        <v>141550000</v>
      </c>
      <c r="L45" s="20">
        <v>80168500</v>
      </c>
      <c r="M45" s="18">
        <v>0</v>
      </c>
      <c r="N45" s="17">
        <v>0</v>
      </c>
      <c r="O45" s="17">
        <v>0</v>
      </c>
      <c r="P45" s="9">
        <v>80168500</v>
      </c>
      <c r="Q45" s="17">
        <v>56.64</v>
      </c>
      <c r="R45" s="17">
        <v>58.75</v>
      </c>
      <c r="S45" s="16">
        <v>61381500</v>
      </c>
    </row>
    <row r="46" spans="1:19" ht="24" customHeight="1" thickBot="1">
      <c r="A46" s="69" t="s">
        <v>73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ht="35.1" customHeight="1" thickBot="1">
      <c r="A47" s="69" t="s">
        <v>74</v>
      </c>
      <c r="B47" s="70"/>
      <c r="C47" s="71"/>
      <c r="D47" s="7">
        <v>1585225000</v>
      </c>
      <c r="E47" s="8">
        <v>0</v>
      </c>
      <c r="F47" s="7">
        <v>1585225000</v>
      </c>
      <c r="G47" s="9">
        <v>1585225000</v>
      </c>
      <c r="H47" s="10">
        <v>0</v>
      </c>
      <c r="I47" s="10">
        <v>0</v>
      </c>
      <c r="J47" s="10">
        <v>0</v>
      </c>
      <c r="K47" s="9">
        <v>1585225000</v>
      </c>
      <c r="L47" s="9">
        <v>952947376</v>
      </c>
      <c r="M47" s="10">
        <v>0</v>
      </c>
      <c r="N47" s="10">
        <v>0</v>
      </c>
      <c r="O47" s="10">
        <v>0</v>
      </c>
      <c r="P47" s="9">
        <v>952947376</v>
      </c>
      <c r="Q47" s="10">
        <v>60.11</v>
      </c>
      <c r="R47" s="10">
        <v>63.57</v>
      </c>
      <c r="S47" s="9">
        <v>632277624</v>
      </c>
    </row>
    <row r="48" spans="1:19" ht="54.6" customHeight="1" thickBot="1">
      <c r="A48" s="11" t="s">
        <v>25</v>
      </c>
      <c r="B48" s="12" t="s">
        <v>75</v>
      </c>
      <c r="C48" s="19" t="s">
        <v>76</v>
      </c>
      <c r="D48" s="14">
        <v>162520000</v>
      </c>
      <c r="E48" s="15">
        <v>0</v>
      </c>
      <c r="F48" s="14">
        <v>162520000</v>
      </c>
      <c r="G48" s="16">
        <v>162520000</v>
      </c>
      <c r="H48" s="17">
        <v>0</v>
      </c>
      <c r="I48" s="17">
        <v>0</v>
      </c>
      <c r="J48" s="17">
        <v>0</v>
      </c>
      <c r="K48" s="16">
        <v>162520000</v>
      </c>
      <c r="L48" s="20">
        <v>118875900</v>
      </c>
      <c r="M48" s="18">
        <v>0</v>
      </c>
      <c r="N48" s="17">
        <v>0</v>
      </c>
      <c r="O48" s="17">
        <v>0</v>
      </c>
      <c r="P48" s="16">
        <v>118875900</v>
      </c>
      <c r="Q48" s="17">
        <v>73.150000000000006</v>
      </c>
      <c r="R48" s="17">
        <v>75.05</v>
      </c>
      <c r="S48" s="16">
        <v>43644100</v>
      </c>
    </row>
    <row r="49" spans="1:19" ht="53.45" customHeight="1" thickBot="1">
      <c r="A49" s="11" t="s">
        <v>28</v>
      </c>
      <c r="B49" s="12" t="s">
        <v>77</v>
      </c>
      <c r="C49" s="19" t="s">
        <v>78</v>
      </c>
      <c r="D49" s="14">
        <v>225110000</v>
      </c>
      <c r="E49" s="15">
        <v>0</v>
      </c>
      <c r="F49" s="14">
        <v>225110000</v>
      </c>
      <c r="G49" s="16">
        <v>225110000</v>
      </c>
      <c r="H49" s="17">
        <v>0</v>
      </c>
      <c r="I49" s="17">
        <v>0</v>
      </c>
      <c r="J49" s="17">
        <v>0</v>
      </c>
      <c r="K49" s="16">
        <v>225110000</v>
      </c>
      <c r="L49" s="20">
        <v>80537300</v>
      </c>
      <c r="M49" s="18">
        <v>0</v>
      </c>
      <c r="N49" s="17">
        <v>0</v>
      </c>
      <c r="O49" s="17">
        <v>0</v>
      </c>
      <c r="P49" s="16">
        <v>80537300</v>
      </c>
      <c r="Q49" s="17">
        <v>35.78</v>
      </c>
      <c r="R49" s="17">
        <v>36.75</v>
      </c>
      <c r="S49" s="16">
        <v>144572700</v>
      </c>
    </row>
    <row r="50" spans="1:19" ht="66.599999999999994" customHeight="1" thickBot="1">
      <c r="A50" s="11" t="s">
        <v>34</v>
      </c>
      <c r="B50" s="37" t="s">
        <v>79</v>
      </c>
      <c r="C50" s="19" t="s">
        <v>80</v>
      </c>
      <c r="D50" s="14">
        <v>1197595000</v>
      </c>
      <c r="E50" s="15">
        <v>0</v>
      </c>
      <c r="F50" s="14">
        <v>1197595000</v>
      </c>
      <c r="G50" s="16">
        <v>1197595000</v>
      </c>
      <c r="H50" s="17">
        <v>0</v>
      </c>
      <c r="I50" s="17">
        <v>0</v>
      </c>
      <c r="J50" s="17">
        <v>0</v>
      </c>
      <c r="K50" s="16">
        <v>1197595000</v>
      </c>
      <c r="L50" s="20">
        <v>753534176</v>
      </c>
      <c r="M50" s="18">
        <v>0</v>
      </c>
      <c r="N50" s="17">
        <v>0</v>
      </c>
      <c r="O50" s="17">
        <v>0</v>
      </c>
      <c r="P50" s="16">
        <v>753534176</v>
      </c>
      <c r="Q50" s="17">
        <v>62.92</v>
      </c>
      <c r="R50" s="17">
        <v>67.05</v>
      </c>
      <c r="S50" s="16">
        <v>444060824</v>
      </c>
    </row>
    <row r="51" spans="1:19" ht="24" customHeight="1" thickBot="1">
      <c r="A51" s="69" t="s">
        <v>81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1"/>
    </row>
    <row r="52" spans="1:19" ht="68.099999999999994" customHeight="1" thickBot="1">
      <c r="A52" s="69" t="s">
        <v>82</v>
      </c>
      <c r="B52" s="70"/>
      <c r="C52" s="71"/>
      <c r="D52" s="7">
        <v>87000000</v>
      </c>
      <c r="E52" s="8">
        <v>0</v>
      </c>
      <c r="F52" s="7">
        <v>87000000</v>
      </c>
      <c r="G52" s="9">
        <v>87000000</v>
      </c>
      <c r="H52" s="10">
        <v>0</v>
      </c>
      <c r="I52" s="10">
        <v>0</v>
      </c>
      <c r="J52" s="10">
        <v>0</v>
      </c>
      <c r="K52" s="9">
        <v>87000000</v>
      </c>
      <c r="L52" s="9">
        <v>54925923</v>
      </c>
      <c r="M52" s="10">
        <v>0</v>
      </c>
      <c r="N52" s="10">
        <v>0</v>
      </c>
      <c r="O52" s="10">
        <v>0</v>
      </c>
      <c r="P52" s="9">
        <v>54925923</v>
      </c>
      <c r="Q52" s="10">
        <v>63.13</v>
      </c>
      <c r="R52" s="10">
        <v>64.95</v>
      </c>
      <c r="S52" s="9">
        <v>32074077</v>
      </c>
    </row>
    <row r="53" spans="1:19" ht="84.95" customHeight="1" thickBot="1">
      <c r="A53" s="11" t="s">
        <v>25</v>
      </c>
      <c r="B53" s="37" t="s">
        <v>83</v>
      </c>
      <c r="C53" s="19" t="s">
        <v>62</v>
      </c>
      <c r="D53" s="14">
        <v>87000000</v>
      </c>
      <c r="E53" s="15">
        <v>0</v>
      </c>
      <c r="F53" s="14">
        <v>87000000</v>
      </c>
      <c r="G53" s="16">
        <v>87000000</v>
      </c>
      <c r="H53" s="17">
        <v>0</v>
      </c>
      <c r="I53" s="17">
        <v>0</v>
      </c>
      <c r="J53" s="17">
        <v>0</v>
      </c>
      <c r="K53" s="16">
        <v>87000000</v>
      </c>
      <c r="L53" s="20">
        <v>54925923</v>
      </c>
      <c r="M53" s="18">
        <v>0</v>
      </c>
      <c r="N53" s="17">
        <v>0</v>
      </c>
      <c r="O53" s="17">
        <v>0</v>
      </c>
      <c r="P53" s="16">
        <v>54925923</v>
      </c>
      <c r="Q53" s="17">
        <v>63.13</v>
      </c>
      <c r="R53" s="17">
        <v>64.95</v>
      </c>
      <c r="S53" s="16">
        <v>32074077</v>
      </c>
    </row>
    <row r="54" spans="1:19" ht="21" customHeight="1" thickBot="1">
      <c r="A54" s="69" t="s">
        <v>84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1"/>
    </row>
    <row r="55" spans="1:19" ht="54" customHeight="1" thickBot="1">
      <c r="A55" s="69" t="s">
        <v>85</v>
      </c>
      <c r="B55" s="70"/>
      <c r="C55" s="71"/>
      <c r="D55" s="7">
        <v>66000000</v>
      </c>
      <c r="E55" s="8">
        <v>0</v>
      </c>
      <c r="F55" s="7">
        <v>66000000</v>
      </c>
      <c r="G55" s="9">
        <v>66000000</v>
      </c>
      <c r="H55" s="10">
        <v>0</v>
      </c>
      <c r="I55" s="10">
        <v>0</v>
      </c>
      <c r="J55" s="10">
        <v>0</v>
      </c>
      <c r="K55" s="9">
        <v>66000000</v>
      </c>
      <c r="L55" s="9">
        <v>8870000</v>
      </c>
      <c r="M55" s="10">
        <v>0</v>
      </c>
      <c r="N55" s="10">
        <v>0</v>
      </c>
      <c r="O55" s="10">
        <v>0</v>
      </c>
      <c r="P55" s="9">
        <v>8870000</v>
      </c>
      <c r="Q55" s="10">
        <v>13.44</v>
      </c>
      <c r="R55" s="10">
        <v>15.25</v>
      </c>
      <c r="S55" s="9">
        <v>57130000</v>
      </c>
    </row>
    <row r="56" spans="1:19" ht="111" thickBot="1">
      <c r="A56" s="11" t="s">
        <v>25</v>
      </c>
      <c r="B56" s="37" t="s">
        <v>86</v>
      </c>
      <c r="C56" s="19" t="s">
        <v>87</v>
      </c>
      <c r="D56" s="14">
        <v>66000000</v>
      </c>
      <c r="E56" s="15">
        <v>0</v>
      </c>
      <c r="F56" s="14">
        <v>66000000</v>
      </c>
      <c r="G56" s="16">
        <v>66000000</v>
      </c>
      <c r="H56" s="17">
        <v>0</v>
      </c>
      <c r="I56" s="17">
        <v>0</v>
      </c>
      <c r="J56" s="17">
        <v>0</v>
      </c>
      <c r="K56" s="16">
        <v>66000000</v>
      </c>
      <c r="L56" s="20">
        <v>8870000</v>
      </c>
      <c r="M56" s="18">
        <v>0</v>
      </c>
      <c r="N56" s="17">
        <v>0</v>
      </c>
      <c r="O56" s="17">
        <v>0</v>
      </c>
      <c r="P56" s="16">
        <v>8870000</v>
      </c>
      <c r="Q56" s="17">
        <v>13.44</v>
      </c>
      <c r="R56" s="17">
        <v>15.25</v>
      </c>
      <c r="S56" s="16">
        <v>57130000</v>
      </c>
    </row>
    <row r="57" spans="1:19" ht="23.45" customHeight="1" thickBot="1">
      <c r="A57" s="72" t="s">
        <v>88</v>
      </c>
      <c r="B57" s="73"/>
      <c r="C57" s="74"/>
      <c r="D57" s="21">
        <v>22501720750</v>
      </c>
      <c r="E57" s="21">
        <v>9246000</v>
      </c>
      <c r="F57" s="21">
        <v>22510966750</v>
      </c>
      <c r="G57" s="23">
        <v>22501720750</v>
      </c>
      <c r="H57" s="23">
        <v>9246000</v>
      </c>
      <c r="I57" s="24">
        <v>0</v>
      </c>
      <c r="J57" s="24">
        <v>0</v>
      </c>
      <c r="K57" s="23">
        <v>22510966750</v>
      </c>
      <c r="L57" s="23">
        <v>16338908518</v>
      </c>
      <c r="M57" s="24">
        <v>0</v>
      </c>
      <c r="N57" s="24">
        <v>0</v>
      </c>
      <c r="O57" s="24">
        <v>0</v>
      </c>
      <c r="P57" s="23">
        <v>16338908518</v>
      </c>
      <c r="Q57" s="24">
        <v>72.58</v>
      </c>
      <c r="R57" s="24">
        <v>74.95</v>
      </c>
      <c r="S57" s="23">
        <v>6172058232</v>
      </c>
    </row>
    <row r="58" spans="1:19" ht="51.95" customHeight="1" thickBo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</row>
    <row r="59" spans="1:19" ht="36.950000000000003" customHeight="1" thickBot="1">
      <c r="A59" s="25"/>
      <c r="B59" s="26" t="s">
        <v>89</v>
      </c>
      <c r="C59" s="27" t="s">
        <v>90</v>
      </c>
      <c r="D59" s="27" t="s">
        <v>91</v>
      </c>
      <c r="E59" s="27" t="s">
        <v>92</v>
      </c>
      <c r="F59" s="25"/>
      <c r="G59" s="25"/>
      <c r="H59" s="25"/>
      <c r="I59" s="25"/>
      <c r="J59" s="25"/>
      <c r="K59" s="25"/>
      <c r="L59" s="28" t="e">
        <v>#REF!</v>
      </c>
      <c r="M59" s="28" t="e">
        <v>#REF!</v>
      </c>
      <c r="N59" s="25"/>
      <c r="O59" s="25"/>
      <c r="P59" s="25"/>
      <c r="Q59" s="25"/>
      <c r="R59" s="25"/>
      <c r="S59" s="25"/>
    </row>
    <row r="60" spans="1:19" ht="27.95" customHeight="1" thickBot="1">
      <c r="A60" s="25"/>
      <c r="B60" s="29" t="s">
        <v>93</v>
      </c>
      <c r="C60" s="30">
        <v>22501720750</v>
      </c>
      <c r="D60" s="30">
        <v>16338908518</v>
      </c>
      <c r="E60" s="31">
        <v>72.61</v>
      </c>
      <c r="F60" s="25"/>
      <c r="G60" s="25"/>
      <c r="H60" s="25"/>
      <c r="I60" s="25"/>
      <c r="J60" s="25"/>
      <c r="K60" s="25"/>
      <c r="L60" s="25"/>
      <c r="M60" s="25"/>
      <c r="N60" s="32">
        <v>16338908518</v>
      </c>
      <c r="O60" s="25"/>
      <c r="P60" s="25"/>
      <c r="Q60" s="25"/>
      <c r="R60" s="25"/>
      <c r="S60" s="25"/>
    </row>
    <row r="61" spans="1:19" ht="33" customHeight="1" thickBot="1">
      <c r="A61" s="25"/>
      <c r="B61" s="29" t="s">
        <v>94</v>
      </c>
      <c r="C61" s="30">
        <v>9246000</v>
      </c>
      <c r="D61" s="31">
        <v>0</v>
      </c>
      <c r="E61" s="31">
        <v>0</v>
      </c>
      <c r="F61" s="25"/>
      <c r="G61" s="25"/>
      <c r="H61" s="25"/>
      <c r="I61" s="25"/>
      <c r="J61" s="25"/>
      <c r="K61" s="25"/>
      <c r="L61" s="25"/>
      <c r="M61" s="25"/>
      <c r="N61" s="32">
        <v>16338908518</v>
      </c>
      <c r="O61" s="25"/>
      <c r="P61" s="25"/>
      <c r="Q61" s="25"/>
      <c r="R61" s="25"/>
      <c r="S61" s="25"/>
    </row>
    <row r="62" spans="1:19" ht="27" customHeight="1" thickBot="1">
      <c r="A62" s="25"/>
      <c r="B62" s="29" t="s">
        <v>95</v>
      </c>
      <c r="C62" s="31">
        <v>0</v>
      </c>
      <c r="D62" s="31"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ht="27" customHeight="1" thickBot="1">
      <c r="A63" s="25"/>
      <c r="B63" s="29" t="s">
        <v>96</v>
      </c>
      <c r="C63" s="33">
        <v>0</v>
      </c>
      <c r="D63" s="33">
        <v>0</v>
      </c>
      <c r="E63" s="1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</row>
    <row r="64" spans="1:19" ht="24.6" customHeight="1" thickBot="1">
      <c r="A64" s="25"/>
      <c r="B64" s="34" t="s">
        <v>97</v>
      </c>
      <c r="C64" s="35">
        <v>22510966750</v>
      </c>
      <c r="D64" s="35">
        <v>16338908518</v>
      </c>
      <c r="E64" s="36">
        <v>72.58</v>
      </c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</row>
    <row r="65" spans="1:19" ht="15.75" thickBo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</row>
    <row r="66" spans="1:19" ht="15.75" thickBot="1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</row>
    <row r="67" spans="1:19" ht="15.75" thickBo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</row>
    <row r="68" spans="1:19" ht="15.75" thickBot="1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</row>
    <row r="69" spans="1:19" ht="15.75" thickBot="1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</row>
    <row r="70" spans="1:19" ht="15.75" thickBot="1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</row>
    <row r="71" spans="1:19" ht="15.75" thickBot="1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</row>
    <row r="72" spans="1:19" ht="15.75" thickBot="1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</row>
    <row r="73" spans="1:19" ht="15.75" thickBot="1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</row>
    <row r="74" spans="1:19" ht="15.75" thickBot="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</row>
    <row r="75" spans="1:19" ht="15.75" thickBot="1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</row>
    <row r="76" spans="1:19" ht="15.75" thickBo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</row>
    <row r="77" spans="1:19" ht="15.75" thickBot="1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</row>
    <row r="78" spans="1:19" ht="15.75" thickBot="1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</row>
    <row r="79" spans="1:19" ht="15.75" thickBot="1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</row>
    <row r="80" spans="1:19" ht="15.75" thickBot="1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</row>
  </sheetData>
  <mergeCells count="39"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  <mergeCell ref="A26:S26"/>
    <mergeCell ref="L6:O6"/>
    <mergeCell ref="P6:P7"/>
    <mergeCell ref="Q6:Q7"/>
    <mergeCell ref="R6:R7"/>
    <mergeCell ref="S6:S7"/>
    <mergeCell ref="A9:S9"/>
    <mergeCell ref="A10:C10"/>
    <mergeCell ref="A12:C12"/>
    <mergeCell ref="A15:C15"/>
    <mergeCell ref="A20:C20"/>
    <mergeCell ref="A22:C22"/>
    <mergeCell ref="A47:C47"/>
    <mergeCell ref="A27:C27"/>
    <mergeCell ref="A29:C29"/>
    <mergeCell ref="A31:S31"/>
    <mergeCell ref="A32:C32"/>
    <mergeCell ref="A34:S34"/>
    <mergeCell ref="A35:C35"/>
    <mergeCell ref="A37:C37"/>
    <mergeCell ref="A41:C41"/>
    <mergeCell ref="A43:S43"/>
    <mergeCell ref="A44:C44"/>
    <mergeCell ref="A46:S46"/>
    <mergeCell ref="A51:S51"/>
    <mergeCell ref="A52:C52"/>
    <mergeCell ref="A54:S54"/>
    <mergeCell ref="A55:C55"/>
    <mergeCell ref="A57:C57"/>
  </mergeCells>
  <pageMargins left="0.70866141732283472" right="0.70866141732283472" top="0.74803149606299213" bottom="0.74803149606299213" header="0.31496062992125984" footer="0.31496062992125984"/>
  <pageSetup paperSize="5" scale="60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65"/>
  <sheetViews>
    <sheetView topLeftCell="A7" workbookViewId="0">
      <selection activeCell="H13" sqref="H13"/>
    </sheetView>
  </sheetViews>
  <sheetFormatPr defaultRowHeight="15"/>
  <cols>
    <col min="1" max="1" width="4.7109375" customWidth="1"/>
    <col min="2" max="2" width="24.28515625" customWidth="1"/>
    <col min="3" max="3" width="24.85546875" customWidth="1"/>
    <col min="4" max="4" width="16.28515625" customWidth="1"/>
    <col min="5" max="5" width="13.28515625" customWidth="1"/>
    <col min="6" max="6" width="16.85546875" customWidth="1"/>
    <col min="7" max="7" width="17.85546875" customWidth="1"/>
    <col min="8" max="8" width="13.5703125" customWidth="1"/>
    <col min="9" max="9" width="10.28515625" customWidth="1"/>
    <col min="10" max="10" width="10.5703125" customWidth="1"/>
    <col min="11" max="11" width="15" customWidth="1"/>
    <col min="12" max="12" width="15.7109375" customWidth="1"/>
    <col min="13" max="13" width="11.5703125" customWidth="1"/>
    <col min="14" max="14" width="12.42578125" customWidth="1"/>
    <col min="15" max="15" width="10.85546875" customWidth="1"/>
    <col min="16" max="16" width="17.5703125" customWidth="1"/>
    <col min="17" max="17" width="10.85546875" customWidth="1"/>
    <col min="18" max="18" width="9.42578125" customWidth="1"/>
    <col min="19" max="19" width="13.85546875" customWidth="1"/>
  </cols>
  <sheetData>
    <row r="1" spans="1:19" ht="15.75" thickBot="1"/>
    <row r="2" spans="1:19" ht="19.5" thickBot="1">
      <c r="A2" s="80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19" ht="19.5" thickBot="1">
      <c r="A3" s="80" t="s">
        <v>135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19" ht="19.5" thickBot="1">
      <c r="A4" s="80" t="s">
        <v>139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1:19" ht="58.5" customHeight="1" thickBot="1">
      <c r="A5" s="83" t="s">
        <v>2</v>
      </c>
      <c r="B5" s="84"/>
      <c r="C5" s="84"/>
      <c r="D5" s="8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78" t="s">
        <v>3</v>
      </c>
      <c r="B6" s="78" t="s">
        <v>4</v>
      </c>
      <c r="C6" s="78" t="s">
        <v>5</v>
      </c>
      <c r="D6" s="86" t="s">
        <v>6</v>
      </c>
      <c r="E6" s="87"/>
      <c r="F6" s="88"/>
      <c r="G6" s="75" t="s">
        <v>7</v>
      </c>
      <c r="H6" s="76"/>
      <c r="I6" s="76"/>
      <c r="J6" s="77"/>
      <c r="K6" s="78" t="s">
        <v>8</v>
      </c>
      <c r="L6" s="75" t="s">
        <v>9</v>
      </c>
      <c r="M6" s="76"/>
      <c r="N6" s="76"/>
      <c r="O6" s="77"/>
      <c r="P6" s="78" t="s">
        <v>10</v>
      </c>
      <c r="Q6" s="78" t="s">
        <v>11</v>
      </c>
      <c r="R6" s="78" t="s">
        <v>12</v>
      </c>
      <c r="S6" s="78" t="s">
        <v>13</v>
      </c>
    </row>
    <row r="7" spans="1:19" ht="52.5" thickBot="1">
      <c r="A7" s="79"/>
      <c r="B7" s="79"/>
      <c r="C7" s="79"/>
      <c r="D7" s="2" t="s">
        <v>14</v>
      </c>
      <c r="E7" s="2" t="s">
        <v>15</v>
      </c>
      <c r="F7" s="2" t="s">
        <v>137</v>
      </c>
      <c r="G7" s="3" t="s">
        <v>17</v>
      </c>
      <c r="H7" s="3" t="s">
        <v>18</v>
      </c>
      <c r="I7" s="3" t="s">
        <v>19</v>
      </c>
      <c r="J7" s="3" t="s">
        <v>20</v>
      </c>
      <c r="K7" s="79"/>
      <c r="L7" s="3" t="s">
        <v>17</v>
      </c>
      <c r="M7" s="3" t="s">
        <v>18</v>
      </c>
      <c r="N7" s="3" t="s">
        <v>19</v>
      </c>
      <c r="O7" s="3" t="s">
        <v>20</v>
      </c>
      <c r="P7" s="79"/>
      <c r="Q7" s="79"/>
      <c r="R7" s="79"/>
      <c r="S7" s="79"/>
    </row>
    <row r="8" spans="1:19" ht="15.75" thickBot="1">
      <c r="A8" s="4">
        <v>1</v>
      </c>
      <c r="B8" s="5">
        <v>2</v>
      </c>
      <c r="C8" s="5">
        <v>3</v>
      </c>
      <c r="D8" s="6"/>
      <c r="E8" s="6"/>
      <c r="F8" s="6"/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</row>
    <row r="9" spans="1:19" ht="21" customHeight="1" thickBot="1">
      <c r="A9" s="69" t="s">
        <v>21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1"/>
    </row>
    <row r="10" spans="1:19" ht="46.5" customHeight="1" thickBot="1">
      <c r="A10" s="69" t="s">
        <v>22</v>
      </c>
      <c r="B10" s="70"/>
      <c r="C10" s="71"/>
      <c r="D10" s="7">
        <v>308503941</v>
      </c>
      <c r="E10" s="7">
        <v>-15447000</v>
      </c>
      <c r="F10" s="7">
        <v>293056941</v>
      </c>
      <c r="G10" s="9">
        <v>293056941</v>
      </c>
      <c r="H10" s="10">
        <v>0</v>
      </c>
      <c r="I10" s="10">
        <v>0</v>
      </c>
      <c r="J10" s="10">
        <v>0</v>
      </c>
      <c r="K10" s="9">
        <v>293056941</v>
      </c>
      <c r="L10" s="9">
        <v>170405740</v>
      </c>
      <c r="M10" s="10">
        <v>0</v>
      </c>
      <c r="N10" s="10">
        <v>0</v>
      </c>
      <c r="O10" s="10">
        <v>0</v>
      </c>
      <c r="P10" s="9">
        <v>170405740</v>
      </c>
      <c r="Q10" s="10">
        <v>58.15</v>
      </c>
      <c r="R10" s="10">
        <v>59.95</v>
      </c>
      <c r="S10" s="9">
        <v>122651201</v>
      </c>
    </row>
    <row r="11" spans="1:19" ht="54.6" customHeight="1" thickBot="1">
      <c r="A11" s="11">
        <v>1</v>
      </c>
      <c r="B11" s="12" t="s">
        <v>23</v>
      </c>
      <c r="C11" s="19" t="s">
        <v>109</v>
      </c>
      <c r="D11" s="14">
        <v>308503941</v>
      </c>
      <c r="E11" s="14">
        <v>-15447000</v>
      </c>
      <c r="F11" s="14">
        <v>293056941</v>
      </c>
      <c r="G11" s="16">
        <v>293056941</v>
      </c>
      <c r="H11" s="17">
        <v>0</v>
      </c>
      <c r="I11" s="17">
        <v>0</v>
      </c>
      <c r="J11" s="17">
        <v>0</v>
      </c>
      <c r="K11" s="16">
        <v>293056941</v>
      </c>
      <c r="L11" s="20">
        <v>170405740</v>
      </c>
      <c r="M11" s="18">
        <v>0</v>
      </c>
      <c r="N11" s="17">
        <v>0</v>
      </c>
      <c r="O11" s="17">
        <v>0</v>
      </c>
      <c r="P11" s="16">
        <v>170405740</v>
      </c>
      <c r="Q11" s="17">
        <v>58.15</v>
      </c>
      <c r="R11" s="17">
        <v>59.95</v>
      </c>
      <c r="S11" s="16">
        <v>122651201</v>
      </c>
    </row>
    <row r="12" spans="1:19" ht="30.95" customHeight="1" thickBot="1">
      <c r="A12" s="69" t="s">
        <v>24</v>
      </c>
      <c r="B12" s="70"/>
      <c r="C12" s="71"/>
      <c r="D12" s="7">
        <v>13424051049</v>
      </c>
      <c r="E12" s="7">
        <v>-428680883</v>
      </c>
      <c r="F12" s="7">
        <v>12995370166</v>
      </c>
      <c r="G12" s="9">
        <v>12995370166</v>
      </c>
      <c r="H12" s="10">
        <v>0</v>
      </c>
      <c r="I12" s="10">
        <v>0</v>
      </c>
      <c r="J12" s="10">
        <v>0</v>
      </c>
      <c r="K12" s="9">
        <v>12995370166</v>
      </c>
      <c r="L12" s="9">
        <v>10599395123</v>
      </c>
      <c r="M12" s="10">
        <v>0</v>
      </c>
      <c r="N12" s="10">
        <v>0</v>
      </c>
      <c r="O12" s="10">
        <v>0</v>
      </c>
      <c r="P12" s="9">
        <v>10599395123</v>
      </c>
      <c r="Q12" s="10">
        <v>81.56</v>
      </c>
      <c r="R12" s="10">
        <v>84.27</v>
      </c>
      <c r="S12" s="9">
        <v>2395975043</v>
      </c>
    </row>
    <row r="13" spans="1:19" ht="34.5" customHeight="1" thickBot="1">
      <c r="A13" s="11" t="s">
        <v>25</v>
      </c>
      <c r="B13" s="12" t="s">
        <v>26</v>
      </c>
      <c r="C13" s="19" t="s">
        <v>27</v>
      </c>
      <c r="D13" s="14">
        <v>13179971049</v>
      </c>
      <c r="E13" s="14">
        <v>-404090883</v>
      </c>
      <c r="F13" s="14">
        <v>12775880166</v>
      </c>
      <c r="G13" s="16">
        <v>12775880166</v>
      </c>
      <c r="H13" s="17">
        <v>0</v>
      </c>
      <c r="I13" s="17">
        <v>0</v>
      </c>
      <c r="J13" s="17">
        <v>0</v>
      </c>
      <c r="K13" s="16">
        <v>12775880166</v>
      </c>
      <c r="L13" s="20">
        <v>10417195123</v>
      </c>
      <c r="M13" s="18">
        <v>0</v>
      </c>
      <c r="N13" s="17">
        <v>0</v>
      </c>
      <c r="O13" s="17">
        <v>0</v>
      </c>
      <c r="P13" s="16">
        <v>10417195123</v>
      </c>
      <c r="Q13" s="17">
        <v>81.540000000000006</v>
      </c>
      <c r="R13" s="17">
        <v>84.25</v>
      </c>
      <c r="S13" s="16">
        <v>2358685043</v>
      </c>
    </row>
    <row r="14" spans="1:19" ht="37.5" customHeight="1" thickBot="1">
      <c r="A14" s="11" t="s">
        <v>28</v>
      </c>
      <c r="B14" s="12" t="s">
        <v>29</v>
      </c>
      <c r="C14" s="19" t="s">
        <v>27</v>
      </c>
      <c r="D14" s="14">
        <v>244080000</v>
      </c>
      <c r="E14" s="14">
        <v>-24590000</v>
      </c>
      <c r="F14" s="14">
        <v>219490000</v>
      </c>
      <c r="G14" s="16">
        <v>219490000</v>
      </c>
      <c r="H14" s="17">
        <v>0</v>
      </c>
      <c r="I14" s="17">
        <v>0</v>
      </c>
      <c r="J14" s="17">
        <v>0</v>
      </c>
      <c r="K14" s="16">
        <v>219490000</v>
      </c>
      <c r="L14" s="20">
        <v>182200000</v>
      </c>
      <c r="M14" s="18">
        <v>0</v>
      </c>
      <c r="N14" s="17">
        <v>0</v>
      </c>
      <c r="O14" s="17">
        <v>0</v>
      </c>
      <c r="P14" s="16">
        <v>182200000</v>
      </c>
      <c r="Q14" s="17">
        <v>83.01</v>
      </c>
      <c r="R14" s="17">
        <v>85.65</v>
      </c>
      <c r="S14" s="16">
        <v>37290000</v>
      </c>
    </row>
    <row r="15" spans="1:19" ht="30.95" customHeight="1" thickBot="1">
      <c r="A15" s="69" t="s">
        <v>30</v>
      </c>
      <c r="B15" s="70"/>
      <c r="C15" s="71"/>
      <c r="D15" s="7">
        <v>462358142</v>
      </c>
      <c r="E15" s="7">
        <v>22190760</v>
      </c>
      <c r="F15" s="7">
        <v>484548902</v>
      </c>
      <c r="G15" s="9">
        <v>484548902</v>
      </c>
      <c r="H15" s="10">
        <v>0</v>
      </c>
      <c r="I15" s="10">
        <v>0</v>
      </c>
      <c r="J15" s="10">
        <v>0</v>
      </c>
      <c r="K15" s="9">
        <v>484548902</v>
      </c>
      <c r="L15" s="9">
        <v>377524378</v>
      </c>
      <c r="M15" s="10">
        <v>0</v>
      </c>
      <c r="N15" s="10">
        <v>0</v>
      </c>
      <c r="O15" s="10">
        <v>0</v>
      </c>
      <c r="P15" s="9">
        <v>377524378</v>
      </c>
      <c r="Q15" s="10">
        <v>77.91</v>
      </c>
      <c r="R15" s="10">
        <v>83.41</v>
      </c>
      <c r="S15" s="9">
        <v>107024524</v>
      </c>
    </row>
    <row r="16" spans="1:19" ht="37.5" customHeight="1" thickBot="1">
      <c r="A16" s="11" t="s">
        <v>25</v>
      </c>
      <c r="B16" s="12" t="s">
        <v>31</v>
      </c>
      <c r="C16" s="19" t="s">
        <v>32</v>
      </c>
      <c r="D16" s="14">
        <v>41273742</v>
      </c>
      <c r="E16" s="15">
        <v>0</v>
      </c>
      <c r="F16" s="14">
        <v>41273742</v>
      </c>
      <c r="G16" s="16">
        <v>41273742</v>
      </c>
      <c r="H16" s="17">
        <v>0</v>
      </c>
      <c r="I16" s="17">
        <v>0</v>
      </c>
      <c r="J16" s="17">
        <v>0</v>
      </c>
      <c r="K16" s="16">
        <v>41273742</v>
      </c>
      <c r="L16" s="20">
        <v>41263400</v>
      </c>
      <c r="M16" s="18">
        <v>0</v>
      </c>
      <c r="N16" s="17">
        <v>0</v>
      </c>
      <c r="O16" s="17">
        <v>0</v>
      </c>
      <c r="P16" s="16">
        <v>41263400</v>
      </c>
      <c r="Q16" s="17">
        <v>99.97</v>
      </c>
      <c r="R16" s="17">
        <v>100</v>
      </c>
      <c r="S16" s="16">
        <v>10342</v>
      </c>
    </row>
    <row r="17" spans="1:19" ht="53.1" customHeight="1" thickBot="1">
      <c r="A17" s="11" t="s">
        <v>28</v>
      </c>
      <c r="B17" s="12" t="s">
        <v>33</v>
      </c>
      <c r="C17" s="19" t="s">
        <v>32</v>
      </c>
      <c r="D17" s="14">
        <v>62635000</v>
      </c>
      <c r="E17" s="14">
        <v>4378760</v>
      </c>
      <c r="F17" s="14">
        <v>67013760</v>
      </c>
      <c r="G17" s="16">
        <v>67013760</v>
      </c>
      <c r="H17" s="17">
        <v>0</v>
      </c>
      <c r="I17" s="17">
        <v>0</v>
      </c>
      <c r="J17" s="17">
        <v>0</v>
      </c>
      <c r="K17" s="16">
        <v>67013760</v>
      </c>
      <c r="L17" s="20">
        <v>55925000</v>
      </c>
      <c r="M17" s="18">
        <v>0</v>
      </c>
      <c r="N17" s="17">
        <v>0</v>
      </c>
      <c r="O17" s="17">
        <v>0</v>
      </c>
      <c r="P17" s="16">
        <v>55925000</v>
      </c>
      <c r="Q17" s="17">
        <v>83.45</v>
      </c>
      <c r="R17" s="17">
        <v>90</v>
      </c>
      <c r="S17" s="16">
        <v>11088760</v>
      </c>
    </row>
    <row r="18" spans="1:19" ht="56.45" customHeight="1" thickBot="1">
      <c r="A18" s="11" t="s">
        <v>34</v>
      </c>
      <c r="B18" s="12" t="s">
        <v>35</v>
      </c>
      <c r="C18" s="19" t="s">
        <v>32</v>
      </c>
      <c r="D18" s="14">
        <v>7229400</v>
      </c>
      <c r="E18" s="15">
        <v>0</v>
      </c>
      <c r="F18" s="14">
        <v>7229400</v>
      </c>
      <c r="G18" s="16">
        <v>7229400</v>
      </c>
      <c r="H18" s="17">
        <v>0</v>
      </c>
      <c r="I18" s="17">
        <v>0</v>
      </c>
      <c r="J18" s="17">
        <v>0</v>
      </c>
      <c r="K18" s="16">
        <v>7229400</v>
      </c>
      <c r="L18" s="20">
        <v>5950000</v>
      </c>
      <c r="M18" s="18">
        <v>0</v>
      </c>
      <c r="N18" s="17">
        <v>0</v>
      </c>
      <c r="O18" s="17">
        <v>0</v>
      </c>
      <c r="P18" s="16">
        <v>5950000</v>
      </c>
      <c r="Q18" s="17">
        <v>82.3</v>
      </c>
      <c r="R18" s="17">
        <v>83.75</v>
      </c>
      <c r="S18" s="16">
        <v>1279400</v>
      </c>
    </row>
    <row r="19" spans="1:19" ht="53.1" customHeight="1" thickBot="1">
      <c r="A19" s="11" t="s">
        <v>36</v>
      </c>
      <c r="B19" s="12" t="s">
        <v>37</v>
      </c>
      <c r="C19" s="19" t="s">
        <v>32</v>
      </c>
      <c r="D19" s="14">
        <v>351220000</v>
      </c>
      <c r="E19" s="14">
        <v>17812000</v>
      </c>
      <c r="F19" s="14">
        <v>369032000</v>
      </c>
      <c r="G19" s="16">
        <v>369032000</v>
      </c>
      <c r="H19" s="17">
        <v>0</v>
      </c>
      <c r="I19" s="17">
        <v>0</v>
      </c>
      <c r="J19" s="17">
        <v>0</v>
      </c>
      <c r="K19" s="16">
        <v>369032000</v>
      </c>
      <c r="L19" s="20">
        <v>274385978</v>
      </c>
      <c r="M19" s="18">
        <v>0</v>
      </c>
      <c r="N19" s="17">
        <v>0</v>
      </c>
      <c r="O19" s="17">
        <v>0</v>
      </c>
      <c r="P19" s="16">
        <v>274385978</v>
      </c>
      <c r="Q19" s="17">
        <v>74.349999999999994</v>
      </c>
      <c r="R19" s="17">
        <v>80.349999999999994</v>
      </c>
      <c r="S19" s="16">
        <v>94646022</v>
      </c>
    </row>
    <row r="20" spans="1:19" ht="33" customHeight="1" thickBot="1">
      <c r="A20" s="69" t="s">
        <v>38</v>
      </c>
      <c r="B20" s="70"/>
      <c r="C20" s="71"/>
      <c r="D20" s="7">
        <v>467882477</v>
      </c>
      <c r="E20" s="7">
        <v>127609609</v>
      </c>
      <c r="F20" s="7">
        <v>595492086</v>
      </c>
      <c r="G20" s="9">
        <v>595492086</v>
      </c>
      <c r="H20" s="10">
        <v>0</v>
      </c>
      <c r="I20" s="10">
        <v>0</v>
      </c>
      <c r="J20" s="10">
        <v>0</v>
      </c>
      <c r="K20" s="9">
        <v>595492086</v>
      </c>
      <c r="L20" s="9">
        <v>357956342</v>
      </c>
      <c r="M20" s="10">
        <v>0</v>
      </c>
      <c r="N20" s="10">
        <v>0</v>
      </c>
      <c r="O20" s="10">
        <v>0</v>
      </c>
      <c r="P20" s="9">
        <v>357956342</v>
      </c>
      <c r="Q20" s="10">
        <v>60.11</v>
      </c>
      <c r="R20" s="10">
        <v>78.55</v>
      </c>
      <c r="S20" s="9">
        <v>237535744</v>
      </c>
    </row>
    <row r="21" spans="1:19" ht="50.1" customHeight="1" thickBot="1">
      <c r="A21" s="11" t="s">
        <v>25</v>
      </c>
      <c r="B21" s="12" t="s">
        <v>39</v>
      </c>
      <c r="C21" s="19" t="s">
        <v>40</v>
      </c>
      <c r="D21" s="14">
        <v>467882477</v>
      </c>
      <c r="E21" s="14">
        <v>127609609</v>
      </c>
      <c r="F21" s="14">
        <v>595492086</v>
      </c>
      <c r="G21" s="16">
        <v>595492086</v>
      </c>
      <c r="H21" s="17">
        <v>0</v>
      </c>
      <c r="I21" s="17">
        <v>0</v>
      </c>
      <c r="J21" s="17">
        <v>0</v>
      </c>
      <c r="K21" s="16">
        <v>595492086</v>
      </c>
      <c r="L21" s="20">
        <v>357956342</v>
      </c>
      <c r="M21" s="18">
        <v>0</v>
      </c>
      <c r="N21" s="17">
        <v>0</v>
      </c>
      <c r="O21" s="17">
        <v>0</v>
      </c>
      <c r="P21" s="16">
        <v>357956342</v>
      </c>
      <c r="Q21" s="17">
        <v>60.11</v>
      </c>
      <c r="R21" s="17">
        <v>78.55</v>
      </c>
      <c r="S21" s="16">
        <v>237535744</v>
      </c>
    </row>
    <row r="22" spans="1:19" ht="35.1" customHeight="1" thickBot="1">
      <c r="A22" s="69" t="s">
        <v>41</v>
      </c>
      <c r="B22" s="70"/>
      <c r="C22" s="71"/>
      <c r="D22" s="7">
        <v>287156918</v>
      </c>
      <c r="E22" s="7">
        <v>24791000</v>
      </c>
      <c r="F22" s="7">
        <v>311947918</v>
      </c>
      <c r="G22" s="9">
        <v>311947918</v>
      </c>
      <c r="H22" s="10">
        <v>0</v>
      </c>
      <c r="I22" s="10">
        <v>0</v>
      </c>
      <c r="J22" s="10">
        <v>0</v>
      </c>
      <c r="K22" s="9">
        <v>311947918</v>
      </c>
      <c r="L22" s="9">
        <v>199520000</v>
      </c>
      <c r="M22" s="10">
        <v>0</v>
      </c>
      <c r="N22" s="10">
        <v>0</v>
      </c>
      <c r="O22" s="10">
        <v>0</v>
      </c>
      <c r="P22" s="9">
        <v>199520000</v>
      </c>
      <c r="Q22" s="10">
        <v>63.96</v>
      </c>
      <c r="R22" s="10">
        <v>78.95</v>
      </c>
      <c r="S22" s="9">
        <v>112427918</v>
      </c>
    </row>
    <row r="23" spans="1:19" ht="101.1" customHeight="1" thickBot="1">
      <c r="A23" s="11" t="s">
        <v>25</v>
      </c>
      <c r="B23" s="12" t="s">
        <v>42</v>
      </c>
      <c r="C23" s="19" t="s">
        <v>27</v>
      </c>
      <c r="D23" s="14">
        <v>205100000</v>
      </c>
      <c r="E23" s="14">
        <v>23891000</v>
      </c>
      <c r="F23" s="14">
        <v>228991000</v>
      </c>
      <c r="G23" s="16">
        <v>228991000</v>
      </c>
      <c r="H23" s="17">
        <v>0</v>
      </c>
      <c r="I23" s="17">
        <v>0</v>
      </c>
      <c r="J23" s="17">
        <v>0</v>
      </c>
      <c r="K23" s="16">
        <v>228991000</v>
      </c>
      <c r="L23" s="20">
        <v>137865000</v>
      </c>
      <c r="M23" s="18">
        <v>0</v>
      </c>
      <c r="N23" s="17">
        <v>0</v>
      </c>
      <c r="O23" s="17">
        <v>0</v>
      </c>
      <c r="P23" s="16">
        <v>137865000</v>
      </c>
      <c r="Q23" s="17">
        <v>60.21</v>
      </c>
      <c r="R23" s="17">
        <v>80.25</v>
      </c>
      <c r="S23" s="16">
        <v>91126000</v>
      </c>
    </row>
    <row r="24" spans="1:19" ht="96.95" customHeight="1" thickBot="1">
      <c r="A24" s="11" t="s">
        <v>28</v>
      </c>
      <c r="B24" s="37" t="s">
        <v>43</v>
      </c>
      <c r="C24" s="19" t="s">
        <v>27</v>
      </c>
      <c r="D24" s="14">
        <v>17700000</v>
      </c>
      <c r="E24" s="14">
        <v>900000</v>
      </c>
      <c r="F24" s="14">
        <v>18600000</v>
      </c>
      <c r="G24" s="16">
        <v>18600000</v>
      </c>
      <c r="H24" s="17">
        <v>0</v>
      </c>
      <c r="I24" s="17">
        <v>0</v>
      </c>
      <c r="J24" s="17">
        <v>0</v>
      </c>
      <c r="K24" s="16">
        <v>18600000</v>
      </c>
      <c r="L24" s="18">
        <v>0</v>
      </c>
      <c r="M24" s="18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6">
        <v>18600000</v>
      </c>
    </row>
    <row r="25" spans="1:19" ht="36.6" customHeight="1" thickBot="1">
      <c r="A25" s="11" t="s">
        <v>34</v>
      </c>
      <c r="B25" s="12" t="s">
        <v>44</v>
      </c>
      <c r="C25" s="19" t="s">
        <v>27</v>
      </c>
      <c r="D25" s="14">
        <v>64356918</v>
      </c>
      <c r="E25" s="15">
        <v>0</v>
      </c>
      <c r="F25" s="14">
        <v>64356918</v>
      </c>
      <c r="G25" s="16">
        <v>64356918</v>
      </c>
      <c r="H25" s="17">
        <v>0</v>
      </c>
      <c r="I25" s="17">
        <v>0</v>
      </c>
      <c r="J25" s="17">
        <v>0</v>
      </c>
      <c r="K25" s="16">
        <v>64356918</v>
      </c>
      <c r="L25" s="20">
        <v>61655000</v>
      </c>
      <c r="M25" s="18">
        <v>0</v>
      </c>
      <c r="N25" s="17">
        <v>0</v>
      </c>
      <c r="O25" s="17">
        <v>0</v>
      </c>
      <c r="P25" s="16">
        <v>61655000</v>
      </c>
      <c r="Q25" s="17">
        <v>95.8</v>
      </c>
      <c r="R25" s="17">
        <v>97.15</v>
      </c>
      <c r="S25" s="16">
        <v>2701918</v>
      </c>
    </row>
    <row r="26" spans="1:19" ht="25.5" customHeight="1" thickBot="1">
      <c r="A26" s="69" t="s">
        <v>45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</row>
    <row r="27" spans="1:19" ht="83.45" customHeight="1" thickBot="1">
      <c r="A27" s="69" t="s">
        <v>46</v>
      </c>
      <c r="B27" s="70"/>
      <c r="C27" s="71"/>
      <c r="D27" s="7">
        <v>4050000000</v>
      </c>
      <c r="E27" s="7">
        <v>-47902670</v>
      </c>
      <c r="F27" s="7">
        <v>4002097330</v>
      </c>
      <c r="G27" s="9">
        <v>4002097330</v>
      </c>
      <c r="H27" s="10">
        <v>0</v>
      </c>
      <c r="I27" s="10">
        <v>0</v>
      </c>
      <c r="J27" s="10">
        <v>0</v>
      </c>
      <c r="K27" s="9">
        <v>4002097330</v>
      </c>
      <c r="L27" s="9">
        <v>3470265450</v>
      </c>
      <c r="M27" s="10">
        <v>0</v>
      </c>
      <c r="N27" s="10">
        <v>0</v>
      </c>
      <c r="O27" s="10">
        <v>0</v>
      </c>
      <c r="P27" s="9">
        <v>3470265450</v>
      </c>
      <c r="Q27" s="10">
        <v>86.71</v>
      </c>
      <c r="R27" s="10">
        <v>88.15</v>
      </c>
      <c r="S27" s="9">
        <v>531831880</v>
      </c>
    </row>
    <row r="28" spans="1:19" ht="115.5" customHeight="1" thickBot="1">
      <c r="A28" s="11" t="s">
        <v>25</v>
      </c>
      <c r="B28" s="37" t="s">
        <v>47</v>
      </c>
      <c r="C28" s="19" t="s">
        <v>48</v>
      </c>
      <c r="D28" s="14">
        <v>4050000000</v>
      </c>
      <c r="E28" s="14">
        <v>-47902670</v>
      </c>
      <c r="F28" s="14">
        <v>4002097330</v>
      </c>
      <c r="G28" s="16">
        <v>4002097330</v>
      </c>
      <c r="H28" s="17">
        <v>0</v>
      </c>
      <c r="I28" s="17">
        <v>0</v>
      </c>
      <c r="J28" s="17">
        <v>0</v>
      </c>
      <c r="K28" s="16">
        <v>4002097330</v>
      </c>
      <c r="L28" s="20">
        <v>3470265450</v>
      </c>
      <c r="M28" s="18">
        <v>0</v>
      </c>
      <c r="N28" s="17">
        <v>0</v>
      </c>
      <c r="O28" s="17">
        <v>0</v>
      </c>
      <c r="P28" s="16">
        <v>3470265450</v>
      </c>
      <c r="Q28" s="17">
        <v>86.71</v>
      </c>
      <c r="R28" s="17">
        <v>88.15</v>
      </c>
      <c r="S28" s="16">
        <v>531831880</v>
      </c>
    </row>
    <row r="29" spans="1:19" ht="66.95" customHeight="1" thickBot="1">
      <c r="A29" s="69" t="s">
        <v>49</v>
      </c>
      <c r="B29" s="70"/>
      <c r="C29" s="71"/>
      <c r="D29" s="7">
        <v>72120000</v>
      </c>
      <c r="E29" s="8">
        <v>0</v>
      </c>
      <c r="F29" s="7">
        <v>72120000</v>
      </c>
      <c r="G29" s="9">
        <v>72120000</v>
      </c>
      <c r="H29" s="10">
        <v>0</v>
      </c>
      <c r="I29" s="10">
        <v>0</v>
      </c>
      <c r="J29" s="10">
        <v>0</v>
      </c>
      <c r="K29" s="9">
        <v>72120000</v>
      </c>
      <c r="L29" s="9">
        <v>67019160</v>
      </c>
      <c r="M29" s="10">
        <v>0</v>
      </c>
      <c r="N29" s="10">
        <v>0</v>
      </c>
      <c r="O29" s="10">
        <v>0</v>
      </c>
      <c r="P29" s="9">
        <v>67019160</v>
      </c>
      <c r="Q29" s="10">
        <v>92.93</v>
      </c>
      <c r="R29" s="10">
        <v>93.25</v>
      </c>
      <c r="S29" s="9">
        <v>5100840</v>
      </c>
    </row>
    <row r="30" spans="1:19" ht="51" customHeight="1" thickBot="1">
      <c r="A30" s="11" t="s">
        <v>25</v>
      </c>
      <c r="B30" s="12" t="s">
        <v>50</v>
      </c>
      <c r="C30" s="19" t="s">
        <v>51</v>
      </c>
      <c r="D30" s="14">
        <v>72120000</v>
      </c>
      <c r="E30" s="15">
        <v>0</v>
      </c>
      <c r="F30" s="14">
        <v>72120000</v>
      </c>
      <c r="G30" s="16">
        <v>72120000</v>
      </c>
      <c r="H30" s="17">
        <v>0</v>
      </c>
      <c r="I30" s="17">
        <v>0</v>
      </c>
      <c r="J30" s="17">
        <v>0</v>
      </c>
      <c r="K30" s="16">
        <v>72120000</v>
      </c>
      <c r="L30" s="20">
        <v>67019160</v>
      </c>
      <c r="M30" s="18">
        <v>0</v>
      </c>
      <c r="N30" s="17">
        <v>0</v>
      </c>
      <c r="O30" s="17">
        <v>0</v>
      </c>
      <c r="P30" s="16">
        <v>67019160</v>
      </c>
      <c r="Q30" s="17">
        <v>92.93</v>
      </c>
      <c r="R30" s="17">
        <v>93.25</v>
      </c>
      <c r="S30" s="16">
        <v>5100840</v>
      </c>
    </row>
    <row r="31" spans="1:19" ht="26.1" customHeight="1" thickBot="1">
      <c r="A31" s="69" t="s">
        <v>52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ht="68.099999999999994" customHeight="1" thickBot="1">
      <c r="A32" s="69" t="s">
        <v>53</v>
      </c>
      <c r="B32" s="70"/>
      <c r="C32" s="71"/>
      <c r="D32" s="7">
        <v>169520000</v>
      </c>
      <c r="E32" s="7">
        <v>-39294400</v>
      </c>
      <c r="F32" s="7">
        <v>130225600</v>
      </c>
      <c r="G32" s="9">
        <v>130225600</v>
      </c>
      <c r="H32" s="10">
        <v>0</v>
      </c>
      <c r="I32" s="10">
        <v>0</v>
      </c>
      <c r="J32" s="10">
        <v>0</v>
      </c>
      <c r="K32" s="9">
        <v>130225600</v>
      </c>
      <c r="L32" s="9">
        <v>95805000</v>
      </c>
      <c r="M32" s="10">
        <v>0</v>
      </c>
      <c r="N32" s="10">
        <v>0</v>
      </c>
      <c r="O32" s="10">
        <v>0</v>
      </c>
      <c r="P32" s="9">
        <v>95805000</v>
      </c>
      <c r="Q32" s="10">
        <v>73.569999999999993</v>
      </c>
      <c r="R32" s="10">
        <v>75.650000000000006</v>
      </c>
      <c r="S32" s="9">
        <v>34420600</v>
      </c>
    </row>
    <row r="33" spans="1:19" ht="42.6" customHeight="1" thickBot="1">
      <c r="A33" s="11" t="s">
        <v>25</v>
      </c>
      <c r="B33" s="12" t="s">
        <v>54</v>
      </c>
      <c r="C33" s="19" t="s">
        <v>132</v>
      </c>
      <c r="D33" s="14">
        <v>169520000</v>
      </c>
      <c r="E33" s="14">
        <v>-39294400</v>
      </c>
      <c r="F33" s="14">
        <v>130225600</v>
      </c>
      <c r="G33" s="16">
        <v>130225600</v>
      </c>
      <c r="H33" s="17">
        <v>0</v>
      </c>
      <c r="I33" s="17">
        <v>0</v>
      </c>
      <c r="J33" s="17">
        <v>0</v>
      </c>
      <c r="K33" s="16">
        <v>130225600</v>
      </c>
      <c r="L33" s="20">
        <v>95805000</v>
      </c>
      <c r="M33" s="18">
        <v>0</v>
      </c>
      <c r="N33" s="17">
        <v>0</v>
      </c>
      <c r="O33" s="17">
        <v>0</v>
      </c>
      <c r="P33" s="16">
        <v>95805000</v>
      </c>
      <c r="Q33" s="17">
        <v>73.569999999999993</v>
      </c>
      <c r="R33" s="17">
        <v>75.650000000000006</v>
      </c>
      <c r="S33" s="16">
        <v>34420600</v>
      </c>
    </row>
    <row r="34" spans="1:19" ht="19.5" customHeight="1" thickBot="1">
      <c r="A34" s="69" t="s">
        <v>56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35.1" customHeight="1" thickBot="1">
      <c r="A35" s="69" t="s">
        <v>57</v>
      </c>
      <c r="B35" s="70"/>
      <c r="C35" s="71"/>
      <c r="D35" s="7">
        <v>232520000</v>
      </c>
      <c r="E35" s="7">
        <v>-29352200</v>
      </c>
      <c r="F35" s="7">
        <v>203167800</v>
      </c>
      <c r="G35" s="9">
        <v>203167800</v>
      </c>
      <c r="H35" s="10">
        <v>0</v>
      </c>
      <c r="I35" s="10">
        <v>0</v>
      </c>
      <c r="J35" s="10">
        <v>0</v>
      </c>
      <c r="K35" s="9">
        <v>203167800</v>
      </c>
      <c r="L35" s="9">
        <v>170237940</v>
      </c>
      <c r="M35" s="10">
        <v>0</v>
      </c>
      <c r="N35" s="10">
        <v>0</v>
      </c>
      <c r="O35" s="10">
        <v>0</v>
      </c>
      <c r="P35" s="9">
        <v>170237940</v>
      </c>
      <c r="Q35" s="10">
        <v>83.79</v>
      </c>
      <c r="R35" s="10">
        <v>85.75</v>
      </c>
      <c r="S35" s="9">
        <v>32929860</v>
      </c>
    </row>
    <row r="36" spans="1:19" ht="66" customHeight="1" thickBot="1">
      <c r="A36" s="11" t="s">
        <v>25</v>
      </c>
      <c r="B36" s="12" t="s">
        <v>58</v>
      </c>
      <c r="C36" s="19" t="s">
        <v>59</v>
      </c>
      <c r="D36" s="14">
        <v>232520000</v>
      </c>
      <c r="E36" s="14">
        <v>-29352200</v>
      </c>
      <c r="F36" s="14">
        <v>203167800</v>
      </c>
      <c r="G36" s="16">
        <v>203167800</v>
      </c>
      <c r="H36" s="17">
        <v>0</v>
      </c>
      <c r="I36" s="17">
        <v>0</v>
      </c>
      <c r="J36" s="17">
        <v>0</v>
      </c>
      <c r="K36" s="16">
        <v>203167800</v>
      </c>
      <c r="L36" s="20">
        <v>170237940</v>
      </c>
      <c r="M36" s="18">
        <v>0</v>
      </c>
      <c r="N36" s="17">
        <v>0</v>
      </c>
      <c r="O36" s="17">
        <v>0</v>
      </c>
      <c r="P36" s="16">
        <v>170237940</v>
      </c>
      <c r="Q36" s="17">
        <v>83.79</v>
      </c>
      <c r="R36" s="17">
        <v>85.75</v>
      </c>
      <c r="S36" s="16">
        <v>32929860</v>
      </c>
    </row>
    <row r="37" spans="1:19" ht="42.6" customHeight="1" thickBot="1">
      <c r="A37" s="69" t="s">
        <v>60</v>
      </c>
      <c r="B37" s="70"/>
      <c r="C37" s="71"/>
      <c r="D37" s="7">
        <v>1046959223</v>
      </c>
      <c r="E37" s="7">
        <v>-64827135</v>
      </c>
      <c r="F37" s="7">
        <v>982132088</v>
      </c>
      <c r="G37" s="9">
        <v>972886088</v>
      </c>
      <c r="H37" s="9">
        <v>9246000</v>
      </c>
      <c r="I37" s="10">
        <v>0</v>
      </c>
      <c r="J37" s="10">
        <v>0</v>
      </c>
      <c r="K37" s="9">
        <v>982132088</v>
      </c>
      <c r="L37" s="9">
        <v>594442517</v>
      </c>
      <c r="M37" s="9">
        <v>9246000</v>
      </c>
      <c r="N37" s="10">
        <v>0</v>
      </c>
      <c r="O37" s="10">
        <v>0</v>
      </c>
      <c r="P37" s="9">
        <v>603688517</v>
      </c>
      <c r="Q37" s="10">
        <v>61.47</v>
      </c>
      <c r="R37" s="10">
        <v>63.58</v>
      </c>
      <c r="S37" s="9">
        <v>378443571</v>
      </c>
    </row>
    <row r="38" spans="1:19" ht="39.6" customHeight="1" thickBot="1">
      <c r="A38" s="11" t="s">
        <v>25</v>
      </c>
      <c r="B38" s="12" t="s">
        <v>61</v>
      </c>
      <c r="C38" s="19" t="s">
        <v>125</v>
      </c>
      <c r="D38" s="14">
        <v>366574612</v>
      </c>
      <c r="E38" s="14">
        <v>-4611252</v>
      </c>
      <c r="F38" s="14">
        <v>361963360</v>
      </c>
      <c r="G38" s="16">
        <v>361963360</v>
      </c>
      <c r="H38" s="17">
        <v>0</v>
      </c>
      <c r="I38" s="17">
        <v>0</v>
      </c>
      <c r="J38" s="17">
        <v>0</v>
      </c>
      <c r="K38" s="16">
        <v>361963360</v>
      </c>
      <c r="L38" s="20">
        <v>269053917</v>
      </c>
      <c r="M38" s="18">
        <v>0</v>
      </c>
      <c r="N38" s="17">
        <v>0</v>
      </c>
      <c r="O38" s="17">
        <v>0</v>
      </c>
      <c r="P38" s="16">
        <v>269053917</v>
      </c>
      <c r="Q38" s="17">
        <v>74.33</v>
      </c>
      <c r="R38" s="17">
        <v>76.25</v>
      </c>
      <c r="S38" s="16">
        <v>92909443</v>
      </c>
    </row>
    <row r="39" spans="1:19" ht="43.5" customHeight="1" thickBot="1">
      <c r="A39" s="11" t="s">
        <v>28</v>
      </c>
      <c r="B39" s="12" t="s">
        <v>63</v>
      </c>
      <c r="C39" s="19" t="s">
        <v>64</v>
      </c>
      <c r="D39" s="14">
        <v>670063679</v>
      </c>
      <c r="E39" s="14">
        <v>-60215883</v>
      </c>
      <c r="F39" s="14">
        <v>609847796</v>
      </c>
      <c r="G39" s="16">
        <v>600601796</v>
      </c>
      <c r="H39" s="16">
        <v>9246000</v>
      </c>
      <c r="I39" s="17">
        <v>0</v>
      </c>
      <c r="J39" s="17">
        <v>0</v>
      </c>
      <c r="K39" s="16">
        <v>609847796</v>
      </c>
      <c r="L39" s="20">
        <v>315074900</v>
      </c>
      <c r="M39" s="20">
        <v>9246000</v>
      </c>
      <c r="N39" s="17">
        <v>0</v>
      </c>
      <c r="O39" s="17">
        <v>0</v>
      </c>
      <c r="P39" s="16">
        <v>324320900</v>
      </c>
      <c r="Q39" s="17">
        <v>53.18</v>
      </c>
      <c r="R39" s="17">
        <v>55.45</v>
      </c>
      <c r="S39" s="16">
        <v>285526896</v>
      </c>
    </row>
    <row r="40" spans="1:19" ht="39" customHeight="1" thickBot="1">
      <c r="A40" s="11" t="s">
        <v>34</v>
      </c>
      <c r="B40" s="12" t="s">
        <v>65</v>
      </c>
      <c r="C40" s="19" t="s">
        <v>64</v>
      </c>
      <c r="D40" s="14">
        <v>10320932</v>
      </c>
      <c r="E40" s="15">
        <v>0</v>
      </c>
      <c r="F40" s="14">
        <v>10320932</v>
      </c>
      <c r="G40" s="16">
        <v>10320932</v>
      </c>
      <c r="H40" s="17">
        <v>0</v>
      </c>
      <c r="I40" s="17">
        <v>0</v>
      </c>
      <c r="J40" s="17">
        <v>0</v>
      </c>
      <c r="K40" s="16">
        <v>10320932</v>
      </c>
      <c r="L40" s="20">
        <v>10313700</v>
      </c>
      <c r="M40" s="18">
        <v>0</v>
      </c>
      <c r="N40" s="17">
        <v>0</v>
      </c>
      <c r="O40" s="17">
        <v>0</v>
      </c>
      <c r="P40" s="16">
        <v>10313700</v>
      </c>
      <c r="Q40" s="17">
        <v>99.93</v>
      </c>
      <c r="R40" s="17">
        <v>100</v>
      </c>
      <c r="S40" s="16">
        <v>7232</v>
      </c>
    </row>
    <row r="41" spans="1:19" ht="39.950000000000003" customHeight="1" thickBot="1">
      <c r="A41" s="69" t="s">
        <v>66</v>
      </c>
      <c r="B41" s="70"/>
      <c r="C41" s="71"/>
      <c r="D41" s="7">
        <v>110120000</v>
      </c>
      <c r="E41" s="8">
        <v>0</v>
      </c>
      <c r="F41" s="7">
        <v>110120000</v>
      </c>
      <c r="G41" s="9">
        <v>110120000</v>
      </c>
      <c r="H41" s="10">
        <v>0</v>
      </c>
      <c r="I41" s="10">
        <v>0</v>
      </c>
      <c r="J41" s="10">
        <v>0</v>
      </c>
      <c r="K41" s="9">
        <v>110120000</v>
      </c>
      <c r="L41" s="9">
        <v>102356025</v>
      </c>
      <c r="M41" s="10">
        <v>0</v>
      </c>
      <c r="N41" s="10">
        <v>0</v>
      </c>
      <c r="O41" s="10">
        <v>0</v>
      </c>
      <c r="P41" s="9">
        <v>102356025</v>
      </c>
      <c r="Q41" s="10">
        <v>92.95</v>
      </c>
      <c r="R41" s="10">
        <v>94.65</v>
      </c>
      <c r="S41" s="9">
        <v>7763975</v>
      </c>
    </row>
    <row r="42" spans="1:19" ht="144" customHeight="1" thickBot="1">
      <c r="A42" s="11" t="s">
        <v>25</v>
      </c>
      <c r="B42" s="37" t="s">
        <v>67</v>
      </c>
      <c r="C42" s="19" t="s">
        <v>126</v>
      </c>
      <c r="D42" s="14">
        <v>110120000</v>
      </c>
      <c r="E42" s="15">
        <v>0</v>
      </c>
      <c r="F42" s="14">
        <v>110120000</v>
      </c>
      <c r="G42" s="16">
        <v>110120000</v>
      </c>
      <c r="H42" s="17">
        <v>0</v>
      </c>
      <c r="I42" s="17">
        <v>0</v>
      </c>
      <c r="J42" s="17">
        <v>0</v>
      </c>
      <c r="K42" s="16">
        <v>110120000</v>
      </c>
      <c r="L42" s="20">
        <v>102356025</v>
      </c>
      <c r="M42" s="18">
        <v>0</v>
      </c>
      <c r="N42" s="17">
        <v>0</v>
      </c>
      <c r="O42" s="17">
        <v>0</v>
      </c>
      <c r="P42" s="16">
        <v>102356025</v>
      </c>
      <c r="Q42" s="17">
        <v>92.95</v>
      </c>
      <c r="R42" s="17">
        <v>94.65</v>
      </c>
      <c r="S42" s="16">
        <v>7763975</v>
      </c>
    </row>
    <row r="43" spans="1:19" ht="21.95" customHeight="1" thickBot="1">
      <c r="A43" s="69" t="s">
        <v>69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30.95" customHeight="1" thickBot="1">
      <c r="A44" s="69" t="s">
        <v>70</v>
      </c>
      <c r="B44" s="70"/>
      <c r="C44" s="71"/>
      <c r="D44" s="7">
        <v>141550000</v>
      </c>
      <c r="E44" s="7">
        <v>119452706</v>
      </c>
      <c r="F44" s="7">
        <v>261002706</v>
      </c>
      <c r="G44" s="9">
        <v>261002706</v>
      </c>
      <c r="H44" s="10">
        <v>0</v>
      </c>
      <c r="I44" s="10">
        <v>0</v>
      </c>
      <c r="J44" s="10">
        <v>0</v>
      </c>
      <c r="K44" s="9">
        <v>261002706</v>
      </c>
      <c r="L44" s="9">
        <v>125617500</v>
      </c>
      <c r="M44" s="10">
        <v>0</v>
      </c>
      <c r="N44" s="10">
        <v>0</v>
      </c>
      <c r="O44" s="10">
        <v>0</v>
      </c>
      <c r="P44" s="9">
        <v>125617500</v>
      </c>
      <c r="Q44" s="10">
        <v>48.13</v>
      </c>
      <c r="R44" s="10">
        <v>58.75</v>
      </c>
      <c r="S44" s="9">
        <v>135385206</v>
      </c>
    </row>
    <row r="45" spans="1:19" ht="69" customHeight="1" thickBot="1">
      <c r="A45" s="11" t="s">
        <v>25</v>
      </c>
      <c r="B45" s="12" t="s">
        <v>71</v>
      </c>
      <c r="C45" s="19" t="s">
        <v>72</v>
      </c>
      <c r="D45" s="14">
        <v>141550000</v>
      </c>
      <c r="E45" s="14">
        <v>119452706</v>
      </c>
      <c r="F45" s="14">
        <v>261002706</v>
      </c>
      <c r="G45" s="16">
        <v>261002706</v>
      </c>
      <c r="H45" s="17">
        <v>0</v>
      </c>
      <c r="I45" s="17">
        <v>0</v>
      </c>
      <c r="J45" s="17">
        <v>0</v>
      </c>
      <c r="K45" s="16">
        <v>261002706</v>
      </c>
      <c r="L45" s="20">
        <v>125617500</v>
      </c>
      <c r="M45" s="18">
        <v>0</v>
      </c>
      <c r="N45" s="17">
        <v>0</v>
      </c>
      <c r="O45" s="17">
        <v>0</v>
      </c>
      <c r="P45" s="16">
        <v>125617500</v>
      </c>
      <c r="Q45" s="17">
        <v>48.13</v>
      </c>
      <c r="R45" s="17">
        <v>58.75</v>
      </c>
      <c r="S45" s="16">
        <v>135385206</v>
      </c>
    </row>
    <row r="46" spans="1:19" ht="20.45" customHeight="1" thickBot="1">
      <c r="A46" s="69" t="s">
        <v>73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ht="36" customHeight="1" thickBot="1">
      <c r="A47" s="69" t="s">
        <v>74</v>
      </c>
      <c r="B47" s="70"/>
      <c r="C47" s="71"/>
      <c r="D47" s="7">
        <v>1585225000</v>
      </c>
      <c r="E47" s="7">
        <v>71825234</v>
      </c>
      <c r="F47" s="7">
        <v>1657050234</v>
      </c>
      <c r="G47" s="9">
        <v>1657050234</v>
      </c>
      <c r="H47" s="10">
        <v>0</v>
      </c>
      <c r="I47" s="10">
        <v>0</v>
      </c>
      <c r="J47" s="10">
        <v>0</v>
      </c>
      <c r="K47" s="9">
        <v>1657050234</v>
      </c>
      <c r="L47" s="9">
        <v>1212909278</v>
      </c>
      <c r="M47" s="10">
        <v>0</v>
      </c>
      <c r="N47" s="10">
        <v>0</v>
      </c>
      <c r="O47" s="10">
        <v>0</v>
      </c>
      <c r="P47" s="9">
        <v>1212909278</v>
      </c>
      <c r="Q47" s="10">
        <v>73.2</v>
      </c>
      <c r="R47" s="10">
        <v>77.739999999999995</v>
      </c>
      <c r="S47" s="9">
        <v>444140956</v>
      </c>
    </row>
    <row r="48" spans="1:19" ht="70.5" customHeight="1" thickBot="1">
      <c r="A48" s="11" t="s">
        <v>25</v>
      </c>
      <c r="B48" s="12" t="s">
        <v>75</v>
      </c>
      <c r="C48" s="19" t="s">
        <v>76</v>
      </c>
      <c r="D48" s="14">
        <v>162520000</v>
      </c>
      <c r="E48" s="14">
        <v>-10081300</v>
      </c>
      <c r="F48" s="14">
        <v>152438700</v>
      </c>
      <c r="G48" s="16">
        <v>152438700</v>
      </c>
      <c r="H48" s="17">
        <v>0</v>
      </c>
      <c r="I48" s="17">
        <v>0</v>
      </c>
      <c r="J48" s="17">
        <v>0</v>
      </c>
      <c r="K48" s="16">
        <v>152438700</v>
      </c>
      <c r="L48" s="20">
        <v>118875900</v>
      </c>
      <c r="M48" s="18">
        <v>0</v>
      </c>
      <c r="N48" s="17">
        <v>0</v>
      </c>
      <c r="O48" s="17">
        <v>0</v>
      </c>
      <c r="P48" s="16">
        <v>118875900</v>
      </c>
      <c r="Q48" s="17">
        <v>77.98</v>
      </c>
      <c r="R48" s="17">
        <v>78.95</v>
      </c>
      <c r="S48" s="16">
        <v>33562800</v>
      </c>
    </row>
    <row r="49" spans="1:19" ht="66.599999999999994" customHeight="1" thickBot="1">
      <c r="A49" s="11" t="s">
        <v>28</v>
      </c>
      <c r="B49" s="12" t="s">
        <v>77</v>
      </c>
      <c r="C49" s="19" t="s">
        <v>78</v>
      </c>
      <c r="D49" s="14">
        <v>225110000</v>
      </c>
      <c r="E49" s="14">
        <v>34651750</v>
      </c>
      <c r="F49" s="14">
        <v>259761750</v>
      </c>
      <c r="G49" s="16">
        <v>259761750</v>
      </c>
      <c r="H49" s="17">
        <v>0</v>
      </c>
      <c r="I49" s="17">
        <v>0</v>
      </c>
      <c r="J49" s="17">
        <v>0</v>
      </c>
      <c r="K49" s="16">
        <v>259761750</v>
      </c>
      <c r="L49" s="20">
        <v>80537300</v>
      </c>
      <c r="M49" s="18">
        <v>0</v>
      </c>
      <c r="N49" s="17">
        <v>0</v>
      </c>
      <c r="O49" s="17">
        <v>0</v>
      </c>
      <c r="P49" s="16">
        <v>80537300</v>
      </c>
      <c r="Q49" s="17">
        <v>31</v>
      </c>
      <c r="R49" s="17">
        <v>36.75</v>
      </c>
      <c r="S49" s="16">
        <v>179224450</v>
      </c>
    </row>
    <row r="50" spans="1:19" ht="82.5" customHeight="1" thickBot="1">
      <c r="A50" s="11" t="s">
        <v>34</v>
      </c>
      <c r="B50" s="37" t="s">
        <v>79</v>
      </c>
      <c r="C50" s="19" t="s">
        <v>80</v>
      </c>
      <c r="D50" s="14">
        <v>1197595000</v>
      </c>
      <c r="E50" s="14">
        <v>47254784</v>
      </c>
      <c r="F50" s="14">
        <v>1244849784</v>
      </c>
      <c r="G50" s="16">
        <v>1244849784</v>
      </c>
      <c r="H50" s="17">
        <v>0</v>
      </c>
      <c r="I50" s="17">
        <v>0</v>
      </c>
      <c r="J50" s="17">
        <v>0</v>
      </c>
      <c r="K50" s="16">
        <v>1244849784</v>
      </c>
      <c r="L50" s="20">
        <v>1013496078</v>
      </c>
      <c r="M50" s="18">
        <v>0</v>
      </c>
      <c r="N50" s="17">
        <v>0</v>
      </c>
      <c r="O50" s="17">
        <v>0</v>
      </c>
      <c r="P50" s="16">
        <v>1013496078</v>
      </c>
      <c r="Q50" s="17">
        <v>81.42</v>
      </c>
      <c r="R50" s="17">
        <v>86.15</v>
      </c>
      <c r="S50" s="16">
        <v>231353706</v>
      </c>
    </row>
    <row r="51" spans="1:19" ht="25.5" customHeight="1" thickBot="1">
      <c r="A51" s="69" t="s">
        <v>81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1"/>
    </row>
    <row r="52" spans="1:19" ht="69" customHeight="1" thickBot="1">
      <c r="A52" s="69" t="s">
        <v>82</v>
      </c>
      <c r="B52" s="70"/>
      <c r="C52" s="71"/>
      <c r="D52" s="7">
        <v>87000000</v>
      </c>
      <c r="E52" s="7">
        <v>-15130881</v>
      </c>
      <c r="F52" s="7">
        <v>71869119</v>
      </c>
      <c r="G52" s="9">
        <v>71869119</v>
      </c>
      <c r="H52" s="10">
        <v>0</v>
      </c>
      <c r="I52" s="10">
        <v>0</v>
      </c>
      <c r="J52" s="10">
        <v>0</v>
      </c>
      <c r="K52" s="9">
        <v>71869119</v>
      </c>
      <c r="L52" s="9">
        <v>54925923</v>
      </c>
      <c r="M52" s="10">
        <v>0</v>
      </c>
      <c r="N52" s="10">
        <v>0</v>
      </c>
      <c r="O52" s="10">
        <v>0</v>
      </c>
      <c r="P52" s="9">
        <v>54925923</v>
      </c>
      <c r="Q52" s="10">
        <v>76.42</v>
      </c>
      <c r="R52" s="10">
        <v>78.650000000000006</v>
      </c>
      <c r="S52" s="9">
        <v>16943196</v>
      </c>
    </row>
    <row r="53" spans="1:19" ht="114" customHeight="1" thickBot="1">
      <c r="A53" s="11" t="s">
        <v>25</v>
      </c>
      <c r="B53" s="37" t="s">
        <v>83</v>
      </c>
      <c r="C53" s="19" t="s">
        <v>62</v>
      </c>
      <c r="D53" s="14">
        <v>87000000</v>
      </c>
      <c r="E53" s="14">
        <v>-15130881</v>
      </c>
      <c r="F53" s="14">
        <v>71869119</v>
      </c>
      <c r="G53" s="16">
        <v>71869119</v>
      </c>
      <c r="H53" s="17">
        <v>0</v>
      </c>
      <c r="I53" s="17">
        <v>0</v>
      </c>
      <c r="J53" s="17">
        <v>0</v>
      </c>
      <c r="K53" s="16">
        <v>71869119</v>
      </c>
      <c r="L53" s="20">
        <v>54925923</v>
      </c>
      <c r="M53" s="18">
        <v>0</v>
      </c>
      <c r="N53" s="17">
        <v>0</v>
      </c>
      <c r="O53" s="17">
        <v>0</v>
      </c>
      <c r="P53" s="16">
        <v>54925923</v>
      </c>
      <c r="Q53" s="17">
        <v>76.42</v>
      </c>
      <c r="R53" s="17">
        <v>78.650000000000006</v>
      </c>
      <c r="S53" s="16">
        <v>16943196</v>
      </c>
    </row>
    <row r="54" spans="1:19" ht="16.5" thickBot="1">
      <c r="A54" s="69" t="s">
        <v>84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1"/>
    </row>
    <row r="55" spans="1:19" ht="51.6" customHeight="1" thickBot="1">
      <c r="A55" s="69" t="s">
        <v>85</v>
      </c>
      <c r="B55" s="70"/>
      <c r="C55" s="71"/>
      <c r="D55" s="7">
        <v>66000000</v>
      </c>
      <c r="E55" s="7">
        <v>-50900000</v>
      </c>
      <c r="F55" s="7">
        <v>15100000</v>
      </c>
      <c r="G55" s="9">
        <v>15100000</v>
      </c>
      <c r="H55" s="10">
        <v>0</v>
      </c>
      <c r="I55" s="10">
        <v>0</v>
      </c>
      <c r="J55" s="10">
        <v>0</v>
      </c>
      <c r="K55" s="9">
        <v>15100000</v>
      </c>
      <c r="L55" s="9">
        <v>8870000</v>
      </c>
      <c r="M55" s="10">
        <v>0</v>
      </c>
      <c r="N55" s="10">
        <v>0</v>
      </c>
      <c r="O55" s="10">
        <v>0</v>
      </c>
      <c r="P55" s="9">
        <v>8870000</v>
      </c>
      <c r="Q55" s="10">
        <v>58.74</v>
      </c>
      <c r="R55" s="10">
        <v>60.65</v>
      </c>
      <c r="S55" s="9">
        <v>6230000</v>
      </c>
    </row>
    <row r="56" spans="1:19" ht="120" customHeight="1" thickBot="1">
      <c r="A56" s="11" t="s">
        <v>25</v>
      </c>
      <c r="B56" s="37" t="s">
        <v>86</v>
      </c>
      <c r="C56" s="19" t="s">
        <v>87</v>
      </c>
      <c r="D56" s="14">
        <v>66000000</v>
      </c>
      <c r="E56" s="14">
        <v>-50900000</v>
      </c>
      <c r="F56" s="14">
        <v>15100000</v>
      </c>
      <c r="G56" s="16">
        <v>15100000</v>
      </c>
      <c r="H56" s="17">
        <v>0</v>
      </c>
      <c r="I56" s="17">
        <v>0</v>
      </c>
      <c r="J56" s="17">
        <v>0</v>
      </c>
      <c r="K56" s="16">
        <v>15100000</v>
      </c>
      <c r="L56" s="20">
        <v>8870000</v>
      </c>
      <c r="M56" s="18">
        <v>0</v>
      </c>
      <c r="N56" s="17">
        <v>0</v>
      </c>
      <c r="O56" s="17">
        <v>0</v>
      </c>
      <c r="P56" s="16">
        <v>8870000</v>
      </c>
      <c r="Q56" s="17">
        <v>58.74</v>
      </c>
      <c r="R56" s="17">
        <v>60.65</v>
      </c>
      <c r="S56" s="16">
        <v>6230000</v>
      </c>
    </row>
    <row r="57" spans="1:19" ht="26.1" customHeight="1" thickBot="1">
      <c r="A57" s="72" t="s">
        <v>88</v>
      </c>
      <c r="B57" s="73"/>
      <c r="C57" s="74"/>
      <c r="D57" s="21">
        <v>22510966750</v>
      </c>
      <c r="E57" s="21">
        <v>-325665860</v>
      </c>
      <c r="F57" s="21">
        <v>22185300890</v>
      </c>
      <c r="G57" s="23">
        <v>22176054890</v>
      </c>
      <c r="H57" s="23">
        <v>9246000</v>
      </c>
      <c r="I57" s="24">
        <v>0</v>
      </c>
      <c r="J57" s="24">
        <v>0</v>
      </c>
      <c r="K57" s="23">
        <v>22185300890</v>
      </c>
      <c r="L57" s="23">
        <v>17607250376</v>
      </c>
      <c r="M57" s="23">
        <v>9246000</v>
      </c>
      <c r="N57" s="24">
        <v>0</v>
      </c>
      <c r="O57" s="24">
        <v>0</v>
      </c>
      <c r="P57" s="23">
        <v>17616496376</v>
      </c>
      <c r="Q57" s="24">
        <v>79.41</v>
      </c>
      <c r="R57" s="24">
        <v>82.71</v>
      </c>
      <c r="S57" s="23">
        <v>4568804514</v>
      </c>
    </row>
    <row r="58" spans="1:19" ht="15.75" thickBo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</row>
    <row r="59" spans="1:19" ht="35.25" thickBot="1">
      <c r="A59" s="25"/>
      <c r="B59" s="26" t="s">
        <v>89</v>
      </c>
      <c r="C59" s="27" t="s">
        <v>90</v>
      </c>
      <c r="D59" s="27" t="s">
        <v>91</v>
      </c>
      <c r="E59" s="27" t="s">
        <v>92</v>
      </c>
      <c r="F59" s="25"/>
      <c r="G59" s="25"/>
      <c r="H59" s="25"/>
      <c r="I59" s="25"/>
      <c r="J59" s="25"/>
      <c r="K59" s="25"/>
      <c r="L59" s="28" t="e">
        <v>#REF!</v>
      </c>
      <c r="M59" s="28" t="e">
        <v>#REF!</v>
      </c>
      <c r="N59" s="25"/>
      <c r="O59" s="25"/>
      <c r="P59" s="25"/>
      <c r="Q59" s="25"/>
      <c r="R59" s="25"/>
      <c r="S59" s="25"/>
    </row>
    <row r="60" spans="1:19" ht="24.95" customHeight="1" thickBot="1">
      <c r="A60" s="25"/>
      <c r="B60" s="29" t="s">
        <v>93</v>
      </c>
      <c r="C60" s="30">
        <v>22176054890</v>
      </c>
      <c r="D60" s="30">
        <v>17607250376</v>
      </c>
      <c r="E60" s="31">
        <v>79.400000000000006</v>
      </c>
      <c r="F60" s="25"/>
      <c r="G60" s="25"/>
      <c r="H60" s="25"/>
      <c r="I60" s="25"/>
      <c r="J60" s="25"/>
      <c r="K60" s="25"/>
      <c r="L60" s="25"/>
      <c r="M60" s="25"/>
      <c r="N60" s="32">
        <v>17616496376</v>
      </c>
      <c r="O60" s="25"/>
      <c r="P60" s="25"/>
      <c r="Q60" s="25"/>
      <c r="R60" s="25"/>
      <c r="S60" s="25"/>
    </row>
    <row r="61" spans="1:19" ht="24.6" customHeight="1" thickBot="1">
      <c r="A61" s="25"/>
      <c r="B61" s="29" t="s">
        <v>94</v>
      </c>
      <c r="C61" s="30">
        <v>9246000</v>
      </c>
      <c r="D61" s="30">
        <v>9246000</v>
      </c>
      <c r="E61" s="31">
        <v>100</v>
      </c>
      <c r="F61" s="25"/>
      <c r="G61" s="25"/>
      <c r="H61" s="25"/>
      <c r="I61" s="25"/>
      <c r="J61" s="25"/>
      <c r="K61" s="25"/>
      <c r="L61" s="25"/>
      <c r="M61" s="25"/>
      <c r="N61" s="32">
        <v>17616496376</v>
      </c>
      <c r="O61" s="25"/>
      <c r="P61" s="25"/>
      <c r="Q61" s="25"/>
      <c r="R61" s="25"/>
      <c r="S61" s="25"/>
    </row>
    <row r="62" spans="1:19" ht="25.5" customHeight="1" thickBot="1">
      <c r="A62" s="25"/>
      <c r="B62" s="29" t="s">
        <v>95</v>
      </c>
      <c r="C62" s="31">
        <v>0</v>
      </c>
      <c r="D62" s="31"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ht="26.45" customHeight="1" thickBot="1">
      <c r="A63" s="25"/>
      <c r="B63" s="29" t="s">
        <v>96</v>
      </c>
      <c r="C63" s="33">
        <v>0</v>
      </c>
      <c r="D63" s="33">
        <v>0</v>
      </c>
      <c r="E63" s="1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</row>
    <row r="64" spans="1:19" ht="21.95" customHeight="1" thickBot="1">
      <c r="A64" s="25"/>
      <c r="B64" s="34" t="s">
        <v>97</v>
      </c>
      <c r="C64" s="35">
        <v>22185300890</v>
      </c>
      <c r="D64" s="35">
        <v>17616496376</v>
      </c>
      <c r="E64" s="36">
        <v>79.41</v>
      </c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</row>
    <row r="65" spans="1:19" ht="15.75" thickBo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</row>
  </sheetData>
  <mergeCells count="39"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  <mergeCell ref="A26:S26"/>
    <mergeCell ref="L6:O6"/>
    <mergeCell ref="P6:P7"/>
    <mergeCell ref="Q6:Q7"/>
    <mergeCell ref="R6:R7"/>
    <mergeCell ref="S6:S7"/>
    <mergeCell ref="A9:S9"/>
    <mergeCell ref="A10:C10"/>
    <mergeCell ref="A12:C12"/>
    <mergeCell ref="A15:C15"/>
    <mergeCell ref="A20:C20"/>
    <mergeCell ref="A22:C22"/>
    <mergeCell ref="A47:C47"/>
    <mergeCell ref="A27:C27"/>
    <mergeCell ref="A29:C29"/>
    <mergeCell ref="A31:S31"/>
    <mergeCell ref="A32:C32"/>
    <mergeCell ref="A34:S34"/>
    <mergeCell ref="A35:C35"/>
    <mergeCell ref="A37:C37"/>
    <mergeCell ref="A41:C41"/>
    <mergeCell ref="A43:S43"/>
    <mergeCell ref="A44:C44"/>
    <mergeCell ref="A46:S46"/>
    <mergeCell ref="A51:S51"/>
    <mergeCell ref="A52:C52"/>
    <mergeCell ref="A54:S54"/>
    <mergeCell ref="A55:C55"/>
    <mergeCell ref="A57:C57"/>
  </mergeCells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S65"/>
  <sheetViews>
    <sheetView workbookViewId="0">
      <selection activeCell="A2" sqref="A2:S58"/>
    </sheetView>
  </sheetViews>
  <sheetFormatPr defaultRowHeight="15"/>
  <cols>
    <col min="1" max="1" width="5.5703125" customWidth="1"/>
    <col min="2" max="2" width="32.140625" customWidth="1"/>
    <col min="3" max="3" width="16.140625" customWidth="1"/>
    <col min="4" max="4" width="15.7109375" customWidth="1"/>
    <col min="5" max="5" width="13.7109375" customWidth="1"/>
    <col min="6" max="6" width="15.42578125" customWidth="1"/>
    <col min="7" max="7" width="15.140625" customWidth="1"/>
    <col min="8" max="8" width="11.42578125" customWidth="1"/>
    <col min="9" max="9" width="11.140625" customWidth="1"/>
    <col min="10" max="10" width="12" customWidth="1"/>
    <col min="11" max="11" width="15.7109375" customWidth="1"/>
    <col min="12" max="12" width="14.28515625" customWidth="1"/>
    <col min="13" max="13" width="11.42578125" customWidth="1"/>
    <col min="14" max="14" width="10.42578125" customWidth="1"/>
    <col min="15" max="15" width="9.85546875" customWidth="1"/>
    <col min="16" max="16" width="16.140625" customWidth="1"/>
    <col min="19" max="19" width="15" customWidth="1"/>
  </cols>
  <sheetData>
    <row r="1" spans="1:19" ht="15.75" thickBot="1"/>
    <row r="2" spans="1:19" ht="19.5" thickBot="1">
      <c r="A2" s="80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19" ht="19.5" thickBot="1">
      <c r="A3" s="80" t="s">
        <v>135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19" ht="19.5" thickBot="1">
      <c r="A4" s="80" t="s">
        <v>140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1:19" ht="58.5" customHeight="1" thickBot="1">
      <c r="A5" s="83" t="s">
        <v>2</v>
      </c>
      <c r="B5" s="84"/>
      <c r="C5" s="84"/>
      <c r="D5" s="8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78" t="s">
        <v>3</v>
      </c>
      <c r="B6" s="78" t="s">
        <v>4</v>
      </c>
      <c r="C6" s="78" t="s">
        <v>5</v>
      </c>
      <c r="D6" s="86" t="s">
        <v>6</v>
      </c>
      <c r="E6" s="87"/>
      <c r="F6" s="88"/>
      <c r="G6" s="75" t="s">
        <v>7</v>
      </c>
      <c r="H6" s="76"/>
      <c r="I6" s="76"/>
      <c r="J6" s="77"/>
      <c r="K6" s="78" t="s">
        <v>8</v>
      </c>
      <c r="L6" s="75" t="s">
        <v>9</v>
      </c>
      <c r="M6" s="76"/>
      <c r="N6" s="76"/>
      <c r="O6" s="77"/>
      <c r="P6" s="78" t="s">
        <v>10</v>
      </c>
      <c r="Q6" s="78" t="s">
        <v>11</v>
      </c>
      <c r="R6" s="78" t="s">
        <v>12</v>
      </c>
      <c r="S6" s="78" t="s">
        <v>13</v>
      </c>
    </row>
    <row r="7" spans="1:19" ht="52.5" thickBot="1">
      <c r="A7" s="79"/>
      <c r="B7" s="79"/>
      <c r="C7" s="79"/>
      <c r="D7" s="2" t="s">
        <v>14</v>
      </c>
      <c r="E7" s="2" t="s">
        <v>15</v>
      </c>
      <c r="F7" s="2" t="s">
        <v>137</v>
      </c>
      <c r="G7" s="3" t="s">
        <v>17</v>
      </c>
      <c r="H7" s="3" t="s">
        <v>18</v>
      </c>
      <c r="I7" s="3" t="s">
        <v>19</v>
      </c>
      <c r="J7" s="3" t="s">
        <v>20</v>
      </c>
      <c r="K7" s="79"/>
      <c r="L7" s="3" t="s">
        <v>17</v>
      </c>
      <c r="M7" s="3" t="s">
        <v>18</v>
      </c>
      <c r="N7" s="3" t="s">
        <v>19</v>
      </c>
      <c r="O7" s="3" t="s">
        <v>20</v>
      </c>
      <c r="P7" s="79"/>
      <c r="Q7" s="79"/>
      <c r="R7" s="79"/>
      <c r="S7" s="79"/>
    </row>
    <row r="8" spans="1:19" ht="15.75" thickBot="1">
      <c r="A8" s="4">
        <v>1</v>
      </c>
      <c r="B8" s="5">
        <v>2</v>
      </c>
      <c r="C8" s="5">
        <v>3</v>
      </c>
      <c r="D8" s="6"/>
      <c r="E8" s="6"/>
      <c r="F8" s="6"/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</row>
    <row r="9" spans="1:19" ht="16.5" thickBot="1">
      <c r="A9" s="69" t="s">
        <v>21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1"/>
    </row>
    <row r="10" spans="1:19" ht="46.5" customHeight="1" thickBot="1">
      <c r="A10" s="69" t="s">
        <v>22</v>
      </c>
      <c r="B10" s="70"/>
      <c r="C10" s="71"/>
      <c r="D10" s="7">
        <v>308503941</v>
      </c>
      <c r="E10" s="7">
        <v>-15447000</v>
      </c>
      <c r="F10" s="7">
        <v>293056941</v>
      </c>
      <c r="G10" s="9">
        <v>293056941</v>
      </c>
      <c r="H10" s="10">
        <v>0</v>
      </c>
      <c r="I10" s="10">
        <v>0</v>
      </c>
      <c r="J10" s="10">
        <v>0</v>
      </c>
      <c r="K10" s="9">
        <v>293056941</v>
      </c>
      <c r="L10" s="9">
        <v>170405740</v>
      </c>
      <c r="M10" s="10">
        <v>0</v>
      </c>
      <c r="N10" s="10">
        <v>0</v>
      </c>
      <c r="O10" s="10">
        <v>0</v>
      </c>
      <c r="P10" s="9">
        <v>170405740</v>
      </c>
      <c r="Q10" s="10">
        <v>58.15</v>
      </c>
      <c r="R10" s="10">
        <v>59.95</v>
      </c>
      <c r="S10" s="9">
        <v>122651201</v>
      </c>
    </row>
    <row r="11" spans="1:19" ht="38.1" customHeight="1" thickBot="1">
      <c r="A11" s="11">
        <v>1</v>
      </c>
      <c r="B11" s="12" t="s">
        <v>23</v>
      </c>
      <c r="C11" s="19" t="s">
        <v>109</v>
      </c>
      <c r="D11" s="14">
        <v>308503941</v>
      </c>
      <c r="E11" s="14">
        <v>-15447000</v>
      </c>
      <c r="F11" s="14">
        <v>293056941</v>
      </c>
      <c r="G11" s="16">
        <v>293056941</v>
      </c>
      <c r="H11" s="17">
        <v>0</v>
      </c>
      <c r="I11" s="17">
        <v>0</v>
      </c>
      <c r="J11" s="17">
        <v>0</v>
      </c>
      <c r="K11" s="16">
        <v>293056941</v>
      </c>
      <c r="L11" s="20">
        <v>170405740</v>
      </c>
      <c r="M11" s="18">
        <v>0</v>
      </c>
      <c r="N11" s="17">
        <v>0</v>
      </c>
      <c r="O11" s="17">
        <v>0</v>
      </c>
      <c r="P11" s="16">
        <v>170405740</v>
      </c>
      <c r="Q11" s="17">
        <v>58.15</v>
      </c>
      <c r="R11" s="17">
        <v>59.95</v>
      </c>
      <c r="S11" s="16">
        <v>122651201</v>
      </c>
    </row>
    <row r="12" spans="1:19" ht="27" customHeight="1" thickBot="1">
      <c r="A12" s="69" t="s">
        <v>24</v>
      </c>
      <c r="B12" s="70"/>
      <c r="C12" s="71"/>
      <c r="D12" s="7">
        <v>13424051049</v>
      </c>
      <c r="E12" s="7">
        <v>-428680883</v>
      </c>
      <c r="F12" s="7">
        <v>12995370166</v>
      </c>
      <c r="G12" s="9">
        <v>12995370166</v>
      </c>
      <c r="H12" s="10">
        <v>0</v>
      </c>
      <c r="I12" s="10">
        <v>0</v>
      </c>
      <c r="J12" s="10">
        <v>0</v>
      </c>
      <c r="K12" s="9">
        <v>12995370166</v>
      </c>
      <c r="L12" s="9">
        <v>11506587628</v>
      </c>
      <c r="M12" s="10">
        <v>0</v>
      </c>
      <c r="N12" s="10">
        <v>0</v>
      </c>
      <c r="O12" s="10">
        <v>0</v>
      </c>
      <c r="P12" s="9">
        <v>11506587628</v>
      </c>
      <c r="Q12" s="10">
        <v>88.54</v>
      </c>
      <c r="R12" s="10">
        <v>92.87</v>
      </c>
      <c r="S12" s="9">
        <v>1488782538</v>
      </c>
    </row>
    <row r="13" spans="1:19" ht="32.450000000000003" customHeight="1" thickBot="1">
      <c r="A13" s="11" t="s">
        <v>25</v>
      </c>
      <c r="B13" s="12" t="s">
        <v>26</v>
      </c>
      <c r="C13" s="19" t="s">
        <v>27</v>
      </c>
      <c r="D13" s="14">
        <v>13179971049</v>
      </c>
      <c r="E13" s="14">
        <v>-404090883</v>
      </c>
      <c r="F13" s="14">
        <v>12775880166</v>
      </c>
      <c r="G13" s="16">
        <v>12775880166</v>
      </c>
      <c r="H13" s="17">
        <v>0</v>
      </c>
      <c r="I13" s="17">
        <v>0</v>
      </c>
      <c r="J13" s="17">
        <v>0</v>
      </c>
      <c r="K13" s="16">
        <v>12775880166</v>
      </c>
      <c r="L13" s="20">
        <v>11324387628</v>
      </c>
      <c r="M13" s="18">
        <v>0</v>
      </c>
      <c r="N13" s="17">
        <v>0</v>
      </c>
      <c r="O13" s="17">
        <v>0</v>
      </c>
      <c r="P13" s="16">
        <v>11324387628</v>
      </c>
      <c r="Q13" s="17">
        <v>88.64</v>
      </c>
      <c r="R13" s="17">
        <v>92.75</v>
      </c>
      <c r="S13" s="16">
        <v>1451492538</v>
      </c>
    </row>
    <row r="14" spans="1:19" ht="33.6" customHeight="1" thickBot="1">
      <c r="A14" s="11" t="s">
        <v>28</v>
      </c>
      <c r="B14" s="12" t="s">
        <v>29</v>
      </c>
      <c r="C14" s="19" t="s">
        <v>27</v>
      </c>
      <c r="D14" s="14">
        <v>244080000</v>
      </c>
      <c r="E14" s="14">
        <v>-24590000</v>
      </c>
      <c r="F14" s="14">
        <v>219490000</v>
      </c>
      <c r="G14" s="16">
        <v>219490000</v>
      </c>
      <c r="H14" s="17">
        <v>0</v>
      </c>
      <c r="I14" s="17">
        <v>0</v>
      </c>
      <c r="J14" s="17">
        <v>0</v>
      </c>
      <c r="K14" s="16">
        <v>219490000</v>
      </c>
      <c r="L14" s="20">
        <v>182200000</v>
      </c>
      <c r="M14" s="18">
        <v>0</v>
      </c>
      <c r="N14" s="17">
        <v>0</v>
      </c>
      <c r="O14" s="17">
        <v>0</v>
      </c>
      <c r="P14" s="16">
        <v>182200000</v>
      </c>
      <c r="Q14" s="17">
        <v>83.01</v>
      </c>
      <c r="R14" s="17">
        <v>100</v>
      </c>
      <c r="S14" s="16">
        <v>37290000</v>
      </c>
    </row>
    <row r="15" spans="1:19" ht="21.95" customHeight="1" thickBot="1">
      <c r="A15" s="69" t="s">
        <v>30</v>
      </c>
      <c r="B15" s="70"/>
      <c r="C15" s="71"/>
      <c r="D15" s="7">
        <v>462358142</v>
      </c>
      <c r="E15" s="7">
        <v>22190760</v>
      </c>
      <c r="F15" s="7">
        <v>484548902</v>
      </c>
      <c r="G15" s="9">
        <v>484548902</v>
      </c>
      <c r="H15" s="10">
        <v>0</v>
      </c>
      <c r="I15" s="10">
        <v>0</v>
      </c>
      <c r="J15" s="10">
        <v>0</v>
      </c>
      <c r="K15" s="9">
        <v>484548902</v>
      </c>
      <c r="L15" s="9">
        <v>377524378</v>
      </c>
      <c r="M15" s="10">
        <v>0</v>
      </c>
      <c r="N15" s="10">
        <v>0</v>
      </c>
      <c r="O15" s="10">
        <v>0</v>
      </c>
      <c r="P15" s="9">
        <v>377524378</v>
      </c>
      <c r="Q15" s="10">
        <v>77.91</v>
      </c>
      <c r="R15" s="10">
        <v>91.42</v>
      </c>
      <c r="S15" s="9">
        <v>107024524</v>
      </c>
    </row>
    <row r="16" spans="1:19" ht="33.950000000000003" customHeight="1" thickBot="1">
      <c r="A16" s="11" t="s">
        <v>25</v>
      </c>
      <c r="B16" s="12" t="s">
        <v>31</v>
      </c>
      <c r="C16" s="19" t="s">
        <v>32</v>
      </c>
      <c r="D16" s="14">
        <v>41273742</v>
      </c>
      <c r="E16" s="15">
        <v>0</v>
      </c>
      <c r="F16" s="14">
        <v>41273742</v>
      </c>
      <c r="G16" s="16">
        <v>41273742</v>
      </c>
      <c r="H16" s="17">
        <v>0</v>
      </c>
      <c r="I16" s="17">
        <v>0</v>
      </c>
      <c r="J16" s="17">
        <v>0</v>
      </c>
      <c r="K16" s="16">
        <v>41273742</v>
      </c>
      <c r="L16" s="20">
        <v>41263400</v>
      </c>
      <c r="M16" s="18">
        <v>0</v>
      </c>
      <c r="N16" s="17">
        <v>0</v>
      </c>
      <c r="O16" s="17">
        <v>0</v>
      </c>
      <c r="P16" s="16">
        <v>41263400</v>
      </c>
      <c r="Q16" s="17">
        <v>99.97</v>
      </c>
      <c r="R16" s="17">
        <v>100</v>
      </c>
      <c r="S16" s="16">
        <v>10342</v>
      </c>
    </row>
    <row r="17" spans="1:19" ht="35.450000000000003" customHeight="1" thickBot="1">
      <c r="A17" s="11" t="s">
        <v>28</v>
      </c>
      <c r="B17" s="12" t="s">
        <v>33</v>
      </c>
      <c r="C17" s="19" t="s">
        <v>32</v>
      </c>
      <c r="D17" s="14">
        <v>62635000</v>
      </c>
      <c r="E17" s="14">
        <v>4378760</v>
      </c>
      <c r="F17" s="14">
        <v>67013760</v>
      </c>
      <c r="G17" s="16">
        <v>67013760</v>
      </c>
      <c r="H17" s="17">
        <v>0</v>
      </c>
      <c r="I17" s="17">
        <v>0</v>
      </c>
      <c r="J17" s="17">
        <v>0</v>
      </c>
      <c r="K17" s="16">
        <v>67013760</v>
      </c>
      <c r="L17" s="20">
        <v>55925000</v>
      </c>
      <c r="M17" s="18">
        <v>0</v>
      </c>
      <c r="N17" s="17">
        <v>0</v>
      </c>
      <c r="O17" s="17">
        <v>0</v>
      </c>
      <c r="P17" s="16">
        <v>55925000</v>
      </c>
      <c r="Q17" s="17">
        <v>83.45</v>
      </c>
      <c r="R17" s="17">
        <v>90</v>
      </c>
      <c r="S17" s="16">
        <v>11088760</v>
      </c>
    </row>
    <row r="18" spans="1:19" ht="36.950000000000003" customHeight="1" thickBot="1">
      <c r="A18" s="11" t="s">
        <v>34</v>
      </c>
      <c r="B18" s="12" t="s">
        <v>35</v>
      </c>
      <c r="C18" s="19" t="s">
        <v>32</v>
      </c>
      <c r="D18" s="14">
        <v>7229400</v>
      </c>
      <c r="E18" s="15">
        <v>0</v>
      </c>
      <c r="F18" s="14">
        <v>7229400</v>
      </c>
      <c r="G18" s="16">
        <v>7229400</v>
      </c>
      <c r="H18" s="17">
        <v>0</v>
      </c>
      <c r="I18" s="17">
        <v>0</v>
      </c>
      <c r="J18" s="17">
        <v>0</v>
      </c>
      <c r="K18" s="16">
        <v>7229400</v>
      </c>
      <c r="L18" s="20">
        <v>5950000</v>
      </c>
      <c r="M18" s="18">
        <v>0</v>
      </c>
      <c r="N18" s="17">
        <v>0</v>
      </c>
      <c r="O18" s="17">
        <v>0</v>
      </c>
      <c r="P18" s="16">
        <v>5950000</v>
      </c>
      <c r="Q18" s="17">
        <v>82.3</v>
      </c>
      <c r="R18" s="17">
        <v>100</v>
      </c>
      <c r="S18" s="16">
        <v>1279400</v>
      </c>
    </row>
    <row r="19" spans="1:19" ht="37.5" customHeight="1" thickBot="1">
      <c r="A19" s="11" t="s">
        <v>36</v>
      </c>
      <c r="B19" s="12" t="s">
        <v>37</v>
      </c>
      <c r="C19" s="19" t="s">
        <v>32</v>
      </c>
      <c r="D19" s="14">
        <v>351220000</v>
      </c>
      <c r="E19" s="14">
        <v>17812000</v>
      </c>
      <c r="F19" s="14">
        <v>369032000</v>
      </c>
      <c r="G19" s="16">
        <v>369032000</v>
      </c>
      <c r="H19" s="17">
        <v>0</v>
      </c>
      <c r="I19" s="17">
        <v>0</v>
      </c>
      <c r="J19" s="17">
        <v>0</v>
      </c>
      <c r="K19" s="16">
        <v>369032000</v>
      </c>
      <c r="L19" s="20">
        <v>274385978</v>
      </c>
      <c r="M19" s="18">
        <v>0</v>
      </c>
      <c r="N19" s="17">
        <v>0</v>
      </c>
      <c r="O19" s="17">
        <v>0</v>
      </c>
      <c r="P19" s="16">
        <v>274385978</v>
      </c>
      <c r="Q19" s="17">
        <v>74.349999999999994</v>
      </c>
      <c r="R19" s="17">
        <v>90.55</v>
      </c>
      <c r="S19" s="16">
        <v>94646022</v>
      </c>
    </row>
    <row r="20" spans="1:19" ht="27.6" customHeight="1" thickBot="1">
      <c r="A20" s="69" t="s">
        <v>38</v>
      </c>
      <c r="B20" s="70"/>
      <c r="C20" s="71"/>
      <c r="D20" s="7">
        <v>467882477</v>
      </c>
      <c r="E20" s="7">
        <v>127609609</v>
      </c>
      <c r="F20" s="7">
        <v>595492086</v>
      </c>
      <c r="G20" s="9">
        <v>595492086</v>
      </c>
      <c r="H20" s="10">
        <v>0</v>
      </c>
      <c r="I20" s="10">
        <v>0</v>
      </c>
      <c r="J20" s="10">
        <v>0</v>
      </c>
      <c r="K20" s="9">
        <v>595492086</v>
      </c>
      <c r="L20" s="9">
        <v>506050172</v>
      </c>
      <c r="M20" s="10">
        <v>0</v>
      </c>
      <c r="N20" s="10">
        <v>0</v>
      </c>
      <c r="O20" s="10">
        <v>0</v>
      </c>
      <c r="P20" s="9">
        <v>506050172</v>
      </c>
      <c r="Q20" s="10">
        <v>84.98</v>
      </c>
      <c r="R20" s="10">
        <v>90.25</v>
      </c>
      <c r="S20" s="9">
        <v>89441914</v>
      </c>
    </row>
    <row r="21" spans="1:19" ht="39" customHeight="1" thickBot="1">
      <c r="A21" s="11" t="s">
        <v>25</v>
      </c>
      <c r="B21" s="12" t="s">
        <v>39</v>
      </c>
      <c r="C21" s="19" t="s">
        <v>40</v>
      </c>
      <c r="D21" s="14">
        <v>467882477</v>
      </c>
      <c r="E21" s="14">
        <v>127609609</v>
      </c>
      <c r="F21" s="14">
        <v>595492086</v>
      </c>
      <c r="G21" s="16">
        <v>595492086</v>
      </c>
      <c r="H21" s="17">
        <v>0</v>
      </c>
      <c r="I21" s="17">
        <v>0</v>
      </c>
      <c r="J21" s="17">
        <v>0</v>
      </c>
      <c r="K21" s="16">
        <v>595492086</v>
      </c>
      <c r="L21" s="20">
        <v>506050172</v>
      </c>
      <c r="M21" s="18">
        <v>0</v>
      </c>
      <c r="N21" s="17">
        <v>0</v>
      </c>
      <c r="O21" s="17">
        <v>0</v>
      </c>
      <c r="P21" s="16">
        <v>506050172</v>
      </c>
      <c r="Q21" s="17">
        <v>84.98</v>
      </c>
      <c r="R21" s="17">
        <v>90.25</v>
      </c>
      <c r="S21" s="16">
        <v>89441914</v>
      </c>
    </row>
    <row r="22" spans="1:19" ht="39" customHeight="1" thickBot="1">
      <c r="A22" s="69" t="s">
        <v>41</v>
      </c>
      <c r="B22" s="70"/>
      <c r="C22" s="71"/>
      <c r="D22" s="7">
        <v>287156918</v>
      </c>
      <c r="E22" s="7">
        <v>24791000</v>
      </c>
      <c r="F22" s="7">
        <v>311947918</v>
      </c>
      <c r="G22" s="9">
        <v>311947918</v>
      </c>
      <c r="H22" s="10">
        <v>0</v>
      </c>
      <c r="I22" s="10">
        <v>0</v>
      </c>
      <c r="J22" s="10">
        <v>0</v>
      </c>
      <c r="K22" s="9">
        <v>311947918</v>
      </c>
      <c r="L22" s="9">
        <v>230344000</v>
      </c>
      <c r="M22" s="10">
        <v>0</v>
      </c>
      <c r="N22" s="10">
        <v>0</v>
      </c>
      <c r="O22" s="10">
        <v>0</v>
      </c>
      <c r="P22" s="9">
        <v>230344000</v>
      </c>
      <c r="Q22" s="10">
        <v>73.84</v>
      </c>
      <c r="R22" s="10">
        <v>89.42</v>
      </c>
      <c r="S22" s="9">
        <v>81603918</v>
      </c>
    </row>
    <row r="23" spans="1:19" ht="69" customHeight="1" thickBot="1">
      <c r="A23" s="11" t="s">
        <v>25</v>
      </c>
      <c r="B23" s="12" t="s">
        <v>42</v>
      </c>
      <c r="C23" s="19" t="s">
        <v>27</v>
      </c>
      <c r="D23" s="14">
        <v>205100000</v>
      </c>
      <c r="E23" s="14">
        <v>23891000</v>
      </c>
      <c r="F23" s="14">
        <v>228991000</v>
      </c>
      <c r="G23" s="16">
        <v>228991000</v>
      </c>
      <c r="H23" s="17">
        <v>0</v>
      </c>
      <c r="I23" s="17">
        <v>0</v>
      </c>
      <c r="J23" s="17">
        <v>0</v>
      </c>
      <c r="K23" s="16">
        <v>228991000</v>
      </c>
      <c r="L23" s="20">
        <v>168689000</v>
      </c>
      <c r="M23" s="18">
        <v>0</v>
      </c>
      <c r="N23" s="17">
        <v>0</v>
      </c>
      <c r="O23" s="17">
        <v>0</v>
      </c>
      <c r="P23" s="16">
        <v>168689000</v>
      </c>
      <c r="Q23" s="17">
        <v>73.67</v>
      </c>
      <c r="R23" s="17">
        <v>90.45</v>
      </c>
      <c r="S23" s="16">
        <v>60302000</v>
      </c>
    </row>
    <row r="24" spans="1:19" ht="71.45" customHeight="1" thickBot="1">
      <c r="A24" s="11" t="s">
        <v>28</v>
      </c>
      <c r="B24" s="37" t="s">
        <v>43</v>
      </c>
      <c r="C24" s="19" t="s">
        <v>27</v>
      </c>
      <c r="D24" s="14">
        <v>17700000</v>
      </c>
      <c r="E24" s="14">
        <v>900000</v>
      </c>
      <c r="F24" s="14">
        <v>18600000</v>
      </c>
      <c r="G24" s="16">
        <v>18600000</v>
      </c>
      <c r="H24" s="17">
        <v>0</v>
      </c>
      <c r="I24" s="17">
        <v>0</v>
      </c>
      <c r="J24" s="17">
        <v>0</v>
      </c>
      <c r="K24" s="16">
        <v>18600000</v>
      </c>
      <c r="L24" s="18">
        <v>0</v>
      </c>
      <c r="M24" s="18">
        <v>0</v>
      </c>
      <c r="N24" s="17">
        <v>0</v>
      </c>
      <c r="O24" s="17">
        <v>0</v>
      </c>
      <c r="P24" s="17">
        <v>0</v>
      </c>
      <c r="Q24" s="17">
        <v>0</v>
      </c>
      <c r="R24" s="17">
        <v>50</v>
      </c>
      <c r="S24" s="16">
        <v>18600000</v>
      </c>
    </row>
    <row r="25" spans="1:19" ht="32.450000000000003" customHeight="1" thickBot="1">
      <c r="A25" s="11" t="s">
        <v>34</v>
      </c>
      <c r="B25" s="12" t="s">
        <v>44</v>
      </c>
      <c r="C25" s="19" t="s">
        <v>27</v>
      </c>
      <c r="D25" s="14">
        <v>64356918</v>
      </c>
      <c r="E25" s="15">
        <v>0</v>
      </c>
      <c r="F25" s="14">
        <v>64356918</v>
      </c>
      <c r="G25" s="16">
        <v>64356918</v>
      </c>
      <c r="H25" s="17">
        <v>0</v>
      </c>
      <c r="I25" s="17">
        <v>0</v>
      </c>
      <c r="J25" s="17">
        <v>0</v>
      </c>
      <c r="K25" s="16">
        <v>64356918</v>
      </c>
      <c r="L25" s="20">
        <v>61655000</v>
      </c>
      <c r="M25" s="18">
        <v>0</v>
      </c>
      <c r="N25" s="17">
        <v>0</v>
      </c>
      <c r="O25" s="17">
        <v>0</v>
      </c>
      <c r="P25" s="16">
        <v>61655000</v>
      </c>
      <c r="Q25" s="17">
        <v>95.8</v>
      </c>
      <c r="R25" s="17">
        <v>97.15</v>
      </c>
      <c r="S25" s="16">
        <v>2701918</v>
      </c>
    </row>
    <row r="26" spans="1:19" ht="21" customHeight="1" thickBot="1">
      <c r="A26" s="69" t="s">
        <v>45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</row>
    <row r="27" spans="1:19" ht="66.95" customHeight="1" thickBot="1">
      <c r="A27" s="69" t="s">
        <v>46</v>
      </c>
      <c r="B27" s="70"/>
      <c r="C27" s="71"/>
      <c r="D27" s="7">
        <v>4050000000</v>
      </c>
      <c r="E27" s="7">
        <v>-47902670</v>
      </c>
      <c r="F27" s="7">
        <v>4002097330</v>
      </c>
      <c r="G27" s="9">
        <v>4002097330</v>
      </c>
      <c r="H27" s="10">
        <v>0</v>
      </c>
      <c r="I27" s="10">
        <v>0</v>
      </c>
      <c r="J27" s="10">
        <v>0</v>
      </c>
      <c r="K27" s="9">
        <v>4002097330</v>
      </c>
      <c r="L27" s="9">
        <v>3501765450</v>
      </c>
      <c r="M27" s="10">
        <v>0</v>
      </c>
      <c r="N27" s="10">
        <v>0</v>
      </c>
      <c r="O27" s="10">
        <v>0</v>
      </c>
      <c r="P27" s="9">
        <v>3501765450</v>
      </c>
      <c r="Q27" s="10">
        <v>87.5</v>
      </c>
      <c r="R27" s="10">
        <v>90.75</v>
      </c>
      <c r="S27" s="9">
        <v>500331880</v>
      </c>
    </row>
    <row r="28" spans="1:19" ht="79.5" thickBot="1">
      <c r="A28" s="11" t="s">
        <v>25</v>
      </c>
      <c r="B28" s="37" t="s">
        <v>47</v>
      </c>
      <c r="C28" s="19" t="s">
        <v>48</v>
      </c>
      <c r="D28" s="14">
        <v>4050000000</v>
      </c>
      <c r="E28" s="14">
        <v>-47902670</v>
      </c>
      <c r="F28" s="14">
        <v>4002097330</v>
      </c>
      <c r="G28" s="16">
        <v>4002097330</v>
      </c>
      <c r="H28" s="17">
        <v>0</v>
      </c>
      <c r="I28" s="17">
        <v>0</v>
      </c>
      <c r="J28" s="17">
        <v>0</v>
      </c>
      <c r="K28" s="16">
        <v>4002097330</v>
      </c>
      <c r="L28" s="20">
        <v>3501765450</v>
      </c>
      <c r="M28" s="18">
        <v>0</v>
      </c>
      <c r="N28" s="17">
        <v>0</v>
      </c>
      <c r="O28" s="17">
        <v>0</v>
      </c>
      <c r="P28" s="16">
        <v>3501765450</v>
      </c>
      <c r="Q28" s="17">
        <v>87.5</v>
      </c>
      <c r="R28" s="17">
        <v>90.75</v>
      </c>
      <c r="S28" s="16">
        <v>500331880</v>
      </c>
    </row>
    <row r="29" spans="1:19" ht="67.5" customHeight="1" thickBot="1">
      <c r="A29" s="69" t="s">
        <v>49</v>
      </c>
      <c r="B29" s="70"/>
      <c r="C29" s="71"/>
      <c r="D29" s="7">
        <v>72120000</v>
      </c>
      <c r="E29" s="8">
        <v>0</v>
      </c>
      <c r="F29" s="7">
        <v>72120000</v>
      </c>
      <c r="G29" s="9">
        <v>72120000</v>
      </c>
      <c r="H29" s="10">
        <v>0</v>
      </c>
      <c r="I29" s="10">
        <v>0</v>
      </c>
      <c r="J29" s="10">
        <v>0</v>
      </c>
      <c r="K29" s="9">
        <v>72120000</v>
      </c>
      <c r="L29" s="9">
        <v>67019160</v>
      </c>
      <c r="M29" s="10">
        <v>0</v>
      </c>
      <c r="N29" s="10">
        <v>0</v>
      </c>
      <c r="O29" s="10">
        <v>0</v>
      </c>
      <c r="P29" s="9">
        <v>67019160</v>
      </c>
      <c r="Q29" s="10">
        <v>92.93</v>
      </c>
      <c r="R29" s="10">
        <v>100</v>
      </c>
      <c r="S29" s="9">
        <v>5100840</v>
      </c>
    </row>
    <row r="30" spans="1:19" ht="51" customHeight="1" thickBot="1">
      <c r="A30" s="11" t="s">
        <v>25</v>
      </c>
      <c r="B30" s="12" t="s">
        <v>50</v>
      </c>
      <c r="C30" s="37" t="s">
        <v>51</v>
      </c>
      <c r="D30" s="14">
        <v>72120000</v>
      </c>
      <c r="E30" s="15">
        <v>0</v>
      </c>
      <c r="F30" s="14">
        <v>72120000</v>
      </c>
      <c r="G30" s="16">
        <v>72120000</v>
      </c>
      <c r="H30" s="17">
        <v>0</v>
      </c>
      <c r="I30" s="17">
        <v>0</v>
      </c>
      <c r="J30" s="17">
        <v>0</v>
      </c>
      <c r="K30" s="16">
        <v>72120000</v>
      </c>
      <c r="L30" s="20">
        <v>67019160</v>
      </c>
      <c r="M30" s="18">
        <v>0</v>
      </c>
      <c r="N30" s="17">
        <v>0</v>
      </c>
      <c r="O30" s="17">
        <v>0</v>
      </c>
      <c r="P30" s="16">
        <v>67019160</v>
      </c>
      <c r="Q30" s="17">
        <v>92.93</v>
      </c>
      <c r="R30" s="17">
        <v>100</v>
      </c>
      <c r="S30" s="16">
        <v>5100840</v>
      </c>
    </row>
    <row r="31" spans="1:19" ht="16.5" thickBot="1">
      <c r="A31" s="69" t="s">
        <v>52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ht="69.599999999999994" customHeight="1" thickBot="1">
      <c r="A32" s="69" t="s">
        <v>53</v>
      </c>
      <c r="B32" s="70"/>
      <c r="C32" s="71"/>
      <c r="D32" s="7">
        <v>169520000</v>
      </c>
      <c r="E32" s="7">
        <v>-39294400</v>
      </c>
      <c r="F32" s="7">
        <v>130225600</v>
      </c>
      <c r="G32" s="9">
        <v>130225600</v>
      </c>
      <c r="H32" s="10">
        <v>0</v>
      </c>
      <c r="I32" s="10">
        <v>0</v>
      </c>
      <c r="J32" s="10">
        <v>0</v>
      </c>
      <c r="K32" s="9">
        <v>130225600</v>
      </c>
      <c r="L32" s="9">
        <v>95805000</v>
      </c>
      <c r="M32" s="10">
        <v>0</v>
      </c>
      <c r="N32" s="10">
        <v>0</v>
      </c>
      <c r="O32" s="10">
        <v>0</v>
      </c>
      <c r="P32" s="9">
        <v>95805000</v>
      </c>
      <c r="Q32" s="10">
        <v>73.569999999999993</v>
      </c>
      <c r="R32" s="10">
        <v>75.650000000000006</v>
      </c>
      <c r="S32" s="9">
        <v>34420600</v>
      </c>
    </row>
    <row r="33" spans="1:19" ht="54.95" customHeight="1" thickBot="1">
      <c r="A33" s="11" t="s">
        <v>25</v>
      </c>
      <c r="B33" s="12" t="s">
        <v>54</v>
      </c>
      <c r="C33" s="19" t="s">
        <v>132</v>
      </c>
      <c r="D33" s="14">
        <v>169520000</v>
      </c>
      <c r="E33" s="14">
        <v>-39294400</v>
      </c>
      <c r="F33" s="14">
        <v>130225600</v>
      </c>
      <c r="G33" s="16">
        <v>130225600</v>
      </c>
      <c r="H33" s="17">
        <v>0</v>
      </c>
      <c r="I33" s="17">
        <v>0</v>
      </c>
      <c r="J33" s="17">
        <v>0</v>
      </c>
      <c r="K33" s="16">
        <v>130225600</v>
      </c>
      <c r="L33" s="20">
        <v>95805000</v>
      </c>
      <c r="M33" s="18">
        <v>0</v>
      </c>
      <c r="N33" s="17">
        <v>0</v>
      </c>
      <c r="O33" s="17">
        <v>0</v>
      </c>
      <c r="P33" s="16">
        <v>95805000</v>
      </c>
      <c r="Q33" s="17">
        <v>73.569999999999993</v>
      </c>
      <c r="R33" s="17">
        <v>75.650000000000006</v>
      </c>
      <c r="S33" s="16">
        <v>34420600</v>
      </c>
    </row>
    <row r="34" spans="1:19" ht="16.5" thickBot="1">
      <c r="A34" s="69" t="s">
        <v>56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37.5" customHeight="1" thickBot="1">
      <c r="A35" s="69" t="s">
        <v>57</v>
      </c>
      <c r="B35" s="70"/>
      <c r="C35" s="71"/>
      <c r="D35" s="7">
        <v>232520000</v>
      </c>
      <c r="E35" s="7">
        <v>-29352200</v>
      </c>
      <c r="F35" s="7">
        <v>203167800</v>
      </c>
      <c r="G35" s="9">
        <v>203167800</v>
      </c>
      <c r="H35" s="10">
        <v>0</v>
      </c>
      <c r="I35" s="10">
        <v>0</v>
      </c>
      <c r="J35" s="10">
        <v>0</v>
      </c>
      <c r="K35" s="9">
        <v>203167800</v>
      </c>
      <c r="L35" s="9">
        <v>175657940</v>
      </c>
      <c r="M35" s="10">
        <v>0</v>
      </c>
      <c r="N35" s="10">
        <v>0</v>
      </c>
      <c r="O35" s="10">
        <v>0</v>
      </c>
      <c r="P35" s="9">
        <v>175657940</v>
      </c>
      <c r="Q35" s="10">
        <v>86.46</v>
      </c>
      <c r="R35" s="10">
        <v>100</v>
      </c>
      <c r="S35" s="9">
        <v>27509860</v>
      </c>
    </row>
    <row r="36" spans="1:19" ht="53.1" customHeight="1" thickBot="1">
      <c r="A36" s="11" t="s">
        <v>25</v>
      </c>
      <c r="B36" s="12" t="s">
        <v>58</v>
      </c>
      <c r="C36" s="19" t="s">
        <v>59</v>
      </c>
      <c r="D36" s="14">
        <v>232520000</v>
      </c>
      <c r="E36" s="14">
        <v>-29352200</v>
      </c>
      <c r="F36" s="14">
        <v>203167800</v>
      </c>
      <c r="G36" s="16">
        <v>203167800</v>
      </c>
      <c r="H36" s="17">
        <v>0</v>
      </c>
      <c r="I36" s="17">
        <v>0</v>
      </c>
      <c r="J36" s="17">
        <v>0</v>
      </c>
      <c r="K36" s="16">
        <v>203167800</v>
      </c>
      <c r="L36" s="20">
        <v>175657940</v>
      </c>
      <c r="M36" s="18">
        <v>0</v>
      </c>
      <c r="N36" s="17">
        <v>0</v>
      </c>
      <c r="O36" s="17">
        <v>0</v>
      </c>
      <c r="P36" s="16">
        <v>175657940</v>
      </c>
      <c r="Q36" s="17">
        <v>86.46</v>
      </c>
      <c r="R36" s="17">
        <v>100</v>
      </c>
      <c r="S36" s="16">
        <v>27509860</v>
      </c>
    </row>
    <row r="37" spans="1:19" ht="41.45" customHeight="1" thickBot="1">
      <c r="A37" s="69" t="s">
        <v>60</v>
      </c>
      <c r="B37" s="70"/>
      <c r="C37" s="71"/>
      <c r="D37" s="7">
        <v>1046959223</v>
      </c>
      <c r="E37" s="7">
        <v>-64827135</v>
      </c>
      <c r="F37" s="7">
        <v>982132088</v>
      </c>
      <c r="G37" s="9">
        <v>972886088</v>
      </c>
      <c r="H37" s="9">
        <v>9246000</v>
      </c>
      <c r="I37" s="10">
        <v>0</v>
      </c>
      <c r="J37" s="10">
        <v>0</v>
      </c>
      <c r="K37" s="9">
        <v>982132088</v>
      </c>
      <c r="L37" s="9">
        <v>651172517</v>
      </c>
      <c r="M37" s="9">
        <v>9246000</v>
      </c>
      <c r="N37" s="10">
        <v>0</v>
      </c>
      <c r="O37" s="10">
        <v>0</v>
      </c>
      <c r="P37" s="9">
        <v>660418517</v>
      </c>
      <c r="Q37" s="10">
        <v>67.239999999999995</v>
      </c>
      <c r="R37" s="10">
        <v>84.47</v>
      </c>
      <c r="S37" s="9">
        <v>321713571</v>
      </c>
    </row>
    <row r="38" spans="1:19" ht="32.450000000000003" customHeight="1" thickBot="1">
      <c r="A38" s="11" t="s">
        <v>25</v>
      </c>
      <c r="B38" s="12" t="s">
        <v>61</v>
      </c>
      <c r="C38" s="19" t="s">
        <v>125</v>
      </c>
      <c r="D38" s="14">
        <v>366574612</v>
      </c>
      <c r="E38" s="14">
        <v>-4611252</v>
      </c>
      <c r="F38" s="14">
        <v>361963360</v>
      </c>
      <c r="G38" s="16">
        <v>361963360</v>
      </c>
      <c r="H38" s="17">
        <v>0</v>
      </c>
      <c r="I38" s="17">
        <v>0</v>
      </c>
      <c r="J38" s="17">
        <v>0</v>
      </c>
      <c r="K38" s="16">
        <v>361963360</v>
      </c>
      <c r="L38" s="20">
        <v>325783917</v>
      </c>
      <c r="M38" s="18">
        <v>0</v>
      </c>
      <c r="N38" s="17">
        <v>0</v>
      </c>
      <c r="O38" s="17">
        <v>0</v>
      </c>
      <c r="P38" s="16">
        <v>325783917</v>
      </c>
      <c r="Q38" s="17">
        <v>90</v>
      </c>
      <c r="R38" s="17">
        <v>98.55</v>
      </c>
      <c r="S38" s="16">
        <v>36179443</v>
      </c>
    </row>
    <row r="39" spans="1:19" ht="0.95" customHeight="1" thickBot="1">
      <c r="A39" s="11" t="s">
        <v>28</v>
      </c>
      <c r="B39" s="12" t="s">
        <v>63</v>
      </c>
      <c r="C39" s="19" t="s">
        <v>64</v>
      </c>
      <c r="D39" s="14">
        <v>670063679</v>
      </c>
      <c r="E39" s="14">
        <v>-60215883</v>
      </c>
      <c r="F39" s="14">
        <v>609847796</v>
      </c>
      <c r="G39" s="16">
        <v>600601796</v>
      </c>
      <c r="H39" s="16">
        <v>9246000</v>
      </c>
      <c r="I39" s="17">
        <v>0</v>
      </c>
      <c r="J39" s="17">
        <v>0</v>
      </c>
      <c r="K39" s="16">
        <v>609847796</v>
      </c>
      <c r="L39" s="20">
        <v>315074900</v>
      </c>
      <c r="M39" s="20">
        <v>9246000</v>
      </c>
      <c r="N39" s="17">
        <v>0</v>
      </c>
      <c r="O39" s="17">
        <v>0</v>
      </c>
      <c r="P39" s="16">
        <v>324320900</v>
      </c>
      <c r="Q39" s="17">
        <v>53.18</v>
      </c>
      <c r="R39" s="17">
        <v>75.849999999999994</v>
      </c>
      <c r="S39" s="16">
        <v>285526896</v>
      </c>
    </row>
    <row r="40" spans="1:19" ht="48" thickBot="1">
      <c r="A40" s="11" t="s">
        <v>34</v>
      </c>
      <c r="B40" s="12" t="s">
        <v>65</v>
      </c>
      <c r="C40" s="19" t="s">
        <v>64</v>
      </c>
      <c r="D40" s="14">
        <v>10320932</v>
      </c>
      <c r="E40" s="15">
        <v>0</v>
      </c>
      <c r="F40" s="14">
        <v>10320932</v>
      </c>
      <c r="G40" s="16">
        <v>10320932</v>
      </c>
      <c r="H40" s="17">
        <v>0</v>
      </c>
      <c r="I40" s="17">
        <v>0</v>
      </c>
      <c r="J40" s="17">
        <v>0</v>
      </c>
      <c r="K40" s="16">
        <v>10320932</v>
      </c>
      <c r="L40" s="20">
        <v>10313700</v>
      </c>
      <c r="M40" s="18">
        <v>0</v>
      </c>
      <c r="N40" s="17">
        <v>0</v>
      </c>
      <c r="O40" s="17">
        <v>0</v>
      </c>
      <c r="P40" s="16">
        <v>10313700</v>
      </c>
      <c r="Q40" s="17">
        <v>99.93</v>
      </c>
      <c r="R40" s="17">
        <v>100</v>
      </c>
      <c r="S40" s="16">
        <v>7232</v>
      </c>
    </row>
    <row r="41" spans="1:19" ht="36" customHeight="1" thickBot="1">
      <c r="A41" s="69" t="s">
        <v>66</v>
      </c>
      <c r="B41" s="70"/>
      <c r="C41" s="71"/>
      <c r="D41" s="7">
        <v>110120000</v>
      </c>
      <c r="E41" s="8">
        <v>0</v>
      </c>
      <c r="F41" s="7">
        <v>110120000</v>
      </c>
      <c r="G41" s="9">
        <v>110120000</v>
      </c>
      <c r="H41" s="10">
        <v>0</v>
      </c>
      <c r="I41" s="10">
        <v>0</v>
      </c>
      <c r="J41" s="10">
        <v>0</v>
      </c>
      <c r="K41" s="9">
        <v>110120000</v>
      </c>
      <c r="L41" s="9">
        <v>107376025</v>
      </c>
      <c r="M41" s="10">
        <v>0</v>
      </c>
      <c r="N41" s="10">
        <v>0</v>
      </c>
      <c r="O41" s="10">
        <v>0</v>
      </c>
      <c r="P41" s="9">
        <v>107376025</v>
      </c>
      <c r="Q41" s="10">
        <v>97.51</v>
      </c>
      <c r="R41" s="10">
        <v>100</v>
      </c>
      <c r="S41" s="9">
        <v>2743975</v>
      </c>
    </row>
    <row r="42" spans="1:19" ht="111" thickBot="1">
      <c r="A42" s="11" t="s">
        <v>25</v>
      </c>
      <c r="B42" s="37" t="s">
        <v>67</v>
      </c>
      <c r="C42" s="19" t="s">
        <v>126</v>
      </c>
      <c r="D42" s="14">
        <v>110120000</v>
      </c>
      <c r="E42" s="15">
        <v>0</v>
      </c>
      <c r="F42" s="14">
        <v>110120000</v>
      </c>
      <c r="G42" s="16">
        <v>110120000</v>
      </c>
      <c r="H42" s="17">
        <v>0</v>
      </c>
      <c r="I42" s="17">
        <v>0</v>
      </c>
      <c r="J42" s="17">
        <v>0</v>
      </c>
      <c r="K42" s="16">
        <v>110120000</v>
      </c>
      <c r="L42" s="20">
        <v>107376025</v>
      </c>
      <c r="M42" s="18">
        <v>0</v>
      </c>
      <c r="N42" s="17">
        <v>0</v>
      </c>
      <c r="O42" s="17">
        <v>0</v>
      </c>
      <c r="P42" s="16">
        <v>107376025</v>
      </c>
      <c r="Q42" s="17">
        <v>97.51</v>
      </c>
      <c r="R42" s="17">
        <v>100</v>
      </c>
      <c r="S42" s="16">
        <v>2743975</v>
      </c>
    </row>
    <row r="43" spans="1:19" ht="21" customHeight="1" thickBot="1">
      <c r="A43" s="69" t="s">
        <v>69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30.95" customHeight="1" thickBot="1">
      <c r="A44" s="69" t="s">
        <v>70</v>
      </c>
      <c r="B44" s="70"/>
      <c r="C44" s="71"/>
      <c r="D44" s="7">
        <v>141550000</v>
      </c>
      <c r="E44" s="7">
        <v>119452706</v>
      </c>
      <c r="F44" s="7">
        <v>261002706</v>
      </c>
      <c r="G44" s="9">
        <v>261002706</v>
      </c>
      <c r="H44" s="10">
        <v>0</v>
      </c>
      <c r="I44" s="10">
        <v>0</v>
      </c>
      <c r="J44" s="10">
        <v>0</v>
      </c>
      <c r="K44" s="9">
        <v>261002706</v>
      </c>
      <c r="L44" s="9">
        <v>125617500</v>
      </c>
      <c r="M44" s="10">
        <v>0</v>
      </c>
      <c r="N44" s="10">
        <v>0</v>
      </c>
      <c r="O44" s="10">
        <v>0</v>
      </c>
      <c r="P44" s="9">
        <v>125617500</v>
      </c>
      <c r="Q44" s="10">
        <v>48.13</v>
      </c>
      <c r="R44" s="10">
        <v>90.15</v>
      </c>
      <c r="S44" s="9">
        <v>135385206</v>
      </c>
    </row>
    <row r="45" spans="1:19" ht="51.95" customHeight="1" thickBot="1">
      <c r="A45" s="11" t="s">
        <v>25</v>
      </c>
      <c r="B45" s="12" t="s">
        <v>71</v>
      </c>
      <c r="C45" s="19" t="s">
        <v>72</v>
      </c>
      <c r="D45" s="14">
        <v>141550000</v>
      </c>
      <c r="E45" s="14">
        <v>119452706</v>
      </c>
      <c r="F45" s="14">
        <v>261002706</v>
      </c>
      <c r="G45" s="16">
        <v>261002706</v>
      </c>
      <c r="H45" s="17">
        <v>0</v>
      </c>
      <c r="I45" s="17">
        <v>0</v>
      </c>
      <c r="J45" s="17">
        <v>0</v>
      </c>
      <c r="K45" s="16">
        <v>261002706</v>
      </c>
      <c r="L45" s="20">
        <v>125617500</v>
      </c>
      <c r="M45" s="18">
        <v>0</v>
      </c>
      <c r="N45" s="17">
        <v>0</v>
      </c>
      <c r="O45" s="17">
        <v>0</v>
      </c>
      <c r="P45" s="16">
        <v>125617500</v>
      </c>
      <c r="Q45" s="17">
        <v>48.13</v>
      </c>
      <c r="R45" s="17">
        <v>90.15</v>
      </c>
      <c r="S45" s="16">
        <v>135385206</v>
      </c>
    </row>
    <row r="46" spans="1:19" ht="24" customHeight="1" thickBot="1">
      <c r="A46" s="69" t="s">
        <v>73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ht="33.6" customHeight="1" thickBot="1">
      <c r="A47" s="69" t="s">
        <v>74</v>
      </c>
      <c r="B47" s="70"/>
      <c r="C47" s="71"/>
      <c r="D47" s="7">
        <v>1585225000</v>
      </c>
      <c r="E47" s="7">
        <v>71825234</v>
      </c>
      <c r="F47" s="7">
        <v>1657050234</v>
      </c>
      <c r="G47" s="9">
        <v>1657050234</v>
      </c>
      <c r="H47" s="10">
        <v>0</v>
      </c>
      <c r="I47" s="10">
        <v>0</v>
      </c>
      <c r="J47" s="10">
        <v>0</v>
      </c>
      <c r="K47" s="9">
        <v>1657050234</v>
      </c>
      <c r="L47" s="9">
        <v>1212909278</v>
      </c>
      <c r="M47" s="10">
        <v>0</v>
      </c>
      <c r="N47" s="10">
        <v>0</v>
      </c>
      <c r="O47" s="10">
        <v>0</v>
      </c>
      <c r="P47" s="9">
        <v>1212909278</v>
      </c>
      <c r="Q47" s="10">
        <v>73.2</v>
      </c>
      <c r="R47" s="10">
        <v>88.79</v>
      </c>
      <c r="S47" s="9">
        <v>444140956</v>
      </c>
    </row>
    <row r="48" spans="1:19" ht="53.45" customHeight="1" thickBot="1">
      <c r="A48" s="11" t="s">
        <v>25</v>
      </c>
      <c r="B48" s="12" t="s">
        <v>75</v>
      </c>
      <c r="C48" s="19" t="s">
        <v>76</v>
      </c>
      <c r="D48" s="14">
        <v>162520000</v>
      </c>
      <c r="E48" s="14">
        <v>-10081300</v>
      </c>
      <c r="F48" s="14">
        <v>152438700</v>
      </c>
      <c r="G48" s="16">
        <v>152438700</v>
      </c>
      <c r="H48" s="17">
        <v>0</v>
      </c>
      <c r="I48" s="17">
        <v>0</v>
      </c>
      <c r="J48" s="17">
        <v>0</v>
      </c>
      <c r="K48" s="16">
        <v>152438700</v>
      </c>
      <c r="L48" s="20">
        <v>118875900</v>
      </c>
      <c r="M48" s="18">
        <v>0</v>
      </c>
      <c r="N48" s="17">
        <v>0</v>
      </c>
      <c r="O48" s="17">
        <v>0</v>
      </c>
      <c r="P48" s="16">
        <v>118875900</v>
      </c>
      <c r="Q48" s="17">
        <v>77.98</v>
      </c>
      <c r="R48" s="17">
        <v>85.95</v>
      </c>
      <c r="S48" s="16">
        <v>33562800</v>
      </c>
    </row>
    <row r="49" spans="1:19" ht="54" customHeight="1" thickBot="1">
      <c r="A49" s="11" t="s">
        <v>28</v>
      </c>
      <c r="B49" s="12" t="s">
        <v>77</v>
      </c>
      <c r="C49" s="19" t="s">
        <v>78</v>
      </c>
      <c r="D49" s="14">
        <v>225110000</v>
      </c>
      <c r="E49" s="14">
        <v>34651750</v>
      </c>
      <c r="F49" s="14">
        <v>259761750</v>
      </c>
      <c r="G49" s="16">
        <v>259761750</v>
      </c>
      <c r="H49" s="17">
        <v>0</v>
      </c>
      <c r="I49" s="17">
        <v>0</v>
      </c>
      <c r="J49" s="17">
        <v>0</v>
      </c>
      <c r="K49" s="16">
        <v>259761750</v>
      </c>
      <c r="L49" s="20">
        <v>80537300</v>
      </c>
      <c r="M49" s="18">
        <v>0</v>
      </c>
      <c r="N49" s="17">
        <v>0</v>
      </c>
      <c r="O49" s="17">
        <v>0</v>
      </c>
      <c r="P49" s="16">
        <v>80537300</v>
      </c>
      <c r="Q49" s="17">
        <v>31</v>
      </c>
      <c r="R49" s="17">
        <v>36.75</v>
      </c>
      <c r="S49" s="16">
        <v>179224450</v>
      </c>
    </row>
    <row r="50" spans="1:19" ht="66.599999999999994" customHeight="1" thickBot="1">
      <c r="A50" s="11" t="s">
        <v>34</v>
      </c>
      <c r="B50" s="12" t="s">
        <v>79</v>
      </c>
      <c r="C50" s="19" t="s">
        <v>80</v>
      </c>
      <c r="D50" s="14">
        <v>1197595000</v>
      </c>
      <c r="E50" s="14">
        <v>47254784</v>
      </c>
      <c r="F50" s="14">
        <v>1244849784</v>
      </c>
      <c r="G50" s="16">
        <v>1244849784</v>
      </c>
      <c r="H50" s="17">
        <v>0</v>
      </c>
      <c r="I50" s="17">
        <v>0</v>
      </c>
      <c r="J50" s="17">
        <v>0</v>
      </c>
      <c r="K50" s="16">
        <v>1244849784</v>
      </c>
      <c r="L50" s="20">
        <v>1013496078</v>
      </c>
      <c r="M50" s="18">
        <v>0</v>
      </c>
      <c r="N50" s="17">
        <v>0</v>
      </c>
      <c r="O50" s="17">
        <v>0</v>
      </c>
      <c r="P50" s="16">
        <v>1013496078</v>
      </c>
      <c r="Q50" s="17">
        <v>81.42</v>
      </c>
      <c r="R50" s="17">
        <v>100</v>
      </c>
      <c r="S50" s="16">
        <v>231353706</v>
      </c>
    </row>
    <row r="51" spans="1:19" ht="16.5" thickBot="1">
      <c r="A51" s="69" t="s">
        <v>81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1"/>
    </row>
    <row r="52" spans="1:19" ht="68.099999999999994" customHeight="1" thickBot="1">
      <c r="A52" s="69" t="s">
        <v>82</v>
      </c>
      <c r="B52" s="70"/>
      <c r="C52" s="71"/>
      <c r="D52" s="7">
        <v>87000000</v>
      </c>
      <c r="E52" s="7">
        <v>-15130881</v>
      </c>
      <c r="F52" s="7">
        <v>71869119</v>
      </c>
      <c r="G52" s="9">
        <v>71869119</v>
      </c>
      <c r="H52" s="10">
        <v>0</v>
      </c>
      <c r="I52" s="10">
        <v>0</v>
      </c>
      <c r="J52" s="10">
        <v>0</v>
      </c>
      <c r="K52" s="9">
        <v>71869119</v>
      </c>
      <c r="L52" s="9">
        <v>54925923</v>
      </c>
      <c r="M52" s="10">
        <v>0</v>
      </c>
      <c r="N52" s="10">
        <v>0</v>
      </c>
      <c r="O52" s="10">
        <v>0</v>
      </c>
      <c r="P52" s="9">
        <v>54925923</v>
      </c>
      <c r="Q52" s="10">
        <v>76.42</v>
      </c>
      <c r="R52" s="10">
        <v>85.25</v>
      </c>
      <c r="S52" s="9">
        <v>16943196</v>
      </c>
    </row>
    <row r="53" spans="1:19" ht="79.5" thickBot="1">
      <c r="A53" s="11" t="s">
        <v>25</v>
      </c>
      <c r="B53" s="37" t="s">
        <v>83</v>
      </c>
      <c r="C53" s="19" t="s">
        <v>62</v>
      </c>
      <c r="D53" s="14">
        <v>87000000</v>
      </c>
      <c r="E53" s="14">
        <v>-15130881</v>
      </c>
      <c r="F53" s="14">
        <v>71869119</v>
      </c>
      <c r="G53" s="16">
        <v>71869119</v>
      </c>
      <c r="H53" s="17">
        <v>0</v>
      </c>
      <c r="I53" s="17">
        <v>0</v>
      </c>
      <c r="J53" s="17">
        <v>0</v>
      </c>
      <c r="K53" s="16">
        <v>71869119</v>
      </c>
      <c r="L53" s="20">
        <v>54925923</v>
      </c>
      <c r="M53" s="18">
        <v>0</v>
      </c>
      <c r="N53" s="17">
        <v>0</v>
      </c>
      <c r="O53" s="17">
        <v>0</v>
      </c>
      <c r="P53" s="16">
        <v>54925923</v>
      </c>
      <c r="Q53" s="17">
        <v>76.42</v>
      </c>
      <c r="R53" s="17">
        <v>85.25</v>
      </c>
      <c r="S53" s="16">
        <v>16943196</v>
      </c>
    </row>
    <row r="54" spans="1:19" ht="21" customHeight="1" thickBot="1">
      <c r="A54" s="69" t="s">
        <v>84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1"/>
    </row>
    <row r="55" spans="1:19" ht="54.6" customHeight="1" thickBot="1">
      <c r="A55" s="69" t="s">
        <v>85</v>
      </c>
      <c r="B55" s="70"/>
      <c r="C55" s="71"/>
      <c r="D55" s="7">
        <v>66000000</v>
      </c>
      <c r="E55" s="7">
        <v>-50900000</v>
      </c>
      <c r="F55" s="7">
        <v>15100000</v>
      </c>
      <c r="G55" s="9">
        <v>15100000</v>
      </c>
      <c r="H55" s="10">
        <v>0</v>
      </c>
      <c r="I55" s="10">
        <v>0</v>
      </c>
      <c r="J55" s="10">
        <v>0</v>
      </c>
      <c r="K55" s="9">
        <v>15100000</v>
      </c>
      <c r="L55" s="9">
        <v>8870000</v>
      </c>
      <c r="M55" s="10">
        <v>0</v>
      </c>
      <c r="N55" s="10">
        <v>0</v>
      </c>
      <c r="O55" s="10">
        <v>0</v>
      </c>
      <c r="P55" s="9">
        <v>8870000</v>
      </c>
      <c r="Q55" s="10">
        <v>58.74</v>
      </c>
      <c r="R55" s="10">
        <v>90.65</v>
      </c>
      <c r="S55" s="9">
        <v>6230000</v>
      </c>
    </row>
    <row r="56" spans="1:19" ht="95.25" thickBot="1">
      <c r="A56" s="11" t="s">
        <v>25</v>
      </c>
      <c r="B56" s="37" t="s">
        <v>86</v>
      </c>
      <c r="C56" s="19" t="s">
        <v>87</v>
      </c>
      <c r="D56" s="14">
        <v>66000000</v>
      </c>
      <c r="E56" s="14">
        <v>-50900000</v>
      </c>
      <c r="F56" s="14">
        <v>15100000</v>
      </c>
      <c r="G56" s="16">
        <v>15100000</v>
      </c>
      <c r="H56" s="17">
        <v>0</v>
      </c>
      <c r="I56" s="17">
        <v>0</v>
      </c>
      <c r="J56" s="17">
        <v>0</v>
      </c>
      <c r="K56" s="16">
        <v>15100000</v>
      </c>
      <c r="L56" s="20">
        <v>8870000</v>
      </c>
      <c r="M56" s="18">
        <v>0</v>
      </c>
      <c r="N56" s="17">
        <v>0</v>
      </c>
      <c r="O56" s="17">
        <v>0</v>
      </c>
      <c r="P56" s="16">
        <v>8870000</v>
      </c>
      <c r="Q56" s="17">
        <v>58.74</v>
      </c>
      <c r="R56" s="17">
        <v>90.65</v>
      </c>
      <c r="S56" s="16">
        <v>6230000</v>
      </c>
    </row>
    <row r="57" spans="1:19" ht="28.5" customHeight="1" thickBot="1">
      <c r="A57" s="72" t="s">
        <v>88</v>
      </c>
      <c r="B57" s="73"/>
      <c r="C57" s="74"/>
      <c r="D57" s="21">
        <v>22510966750</v>
      </c>
      <c r="E57" s="21">
        <v>-325665860</v>
      </c>
      <c r="F57" s="21">
        <v>22185300890</v>
      </c>
      <c r="G57" s="23">
        <v>22176054890</v>
      </c>
      <c r="H57" s="23">
        <v>9246000</v>
      </c>
      <c r="I57" s="24">
        <v>0</v>
      </c>
      <c r="J57" s="24">
        <v>0</v>
      </c>
      <c r="K57" s="23">
        <v>22185300890</v>
      </c>
      <c r="L57" s="23">
        <v>18792030711</v>
      </c>
      <c r="M57" s="23">
        <v>9246000</v>
      </c>
      <c r="N57" s="24">
        <v>0</v>
      </c>
      <c r="O57" s="24">
        <v>0</v>
      </c>
      <c r="P57" s="23">
        <v>18801276711</v>
      </c>
      <c r="Q57" s="24">
        <v>84.75</v>
      </c>
      <c r="R57" s="24">
        <v>91.19</v>
      </c>
      <c r="S57" s="23">
        <v>3384024179</v>
      </c>
    </row>
    <row r="58" spans="1:19" ht="15.75" thickBo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</row>
    <row r="59" spans="1:19" ht="35.25" thickBot="1">
      <c r="A59" s="25"/>
      <c r="B59" s="26" t="s">
        <v>89</v>
      </c>
      <c r="C59" s="27" t="s">
        <v>90</v>
      </c>
      <c r="D59" s="27" t="s">
        <v>91</v>
      </c>
      <c r="E59" s="27" t="s">
        <v>92</v>
      </c>
      <c r="F59" s="25"/>
      <c r="G59" s="25"/>
      <c r="H59" s="25"/>
      <c r="I59" s="25"/>
      <c r="J59" s="25"/>
      <c r="K59" s="25"/>
      <c r="L59" s="28" t="e">
        <v>#REF!</v>
      </c>
      <c r="M59" s="28" t="e">
        <v>#REF!</v>
      </c>
      <c r="N59" s="25"/>
      <c r="O59" s="25"/>
      <c r="P59" s="25"/>
      <c r="Q59" s="25"/>
      <c r="R59" s="25"/>
      <c r="S59" s="25"/>
    </row>
    <row r="60" spans="1:19" ht="34.5" customHeight="1" thickBot="1">
      <c r="A60" s="25"/>
      <c r="B60" s="29" t="s">
        <v>93</v>
      </c>
      <c r="C60" s="30">
        <v>22176054890</v>
      </c>
      <c r="D60" s="30">
        <v>18792030711</v>
      </c>
      <c r="E60" s="31">
        <v>84.74</v>
      </c>
      <c r="F60" s="25"/>
      <c r="G60" s="25"/>
      <c r="H60" s="25"/>
      <c r="I60" s="25"/>
      <c r="J60" s="25"/>
      <c r="K60" s="25"/>
      <c r="L60" s="25"/>
      <c r="M60" s="25"/>
      <c r="N60" s="32">
        <v>18801276711</v>
      </c>
      <c r="O60" s="25"/>
      <c r="P60" s="25"/>
      <c r="Q60" s="25"/>
      <c r="R60" s="25"/>
      <c r="S60" s="25"/>
    </row>
    <row r="61" spans="1:19" ht="30.95" customHeight="1" thickBot="1">
      <c r="A61" s="25"/>
      <c r="B61" s="29" t="s">
        <v>94</v>
      </c>
      <c r="C61" s="30">
        <v>9246000</v>
      </c>
      <c r="D61" s="30">
        <v>9246000</v>
      </c>
      <c r="E61" s="31">
        <v>100</v>
      </c>
      <c r="F61" s="25"/>
      <c r="G61" s="25"/>
      <c r="H61" s="25"/>
      <c r="I61" s="25"/>
      <c r="J61" s="25"/>
      <c r="K61" s="25"/>
      <c r="L61" s="25"/>
      <c r="M61" s="25"/>
      <c r="N61" s="32">
        <v>18801276711</v>
      </c>
      <c r="O61" s="25"/>
      <c r="P61" s="25"/>
      <c r="Q61" s="25"/>
      <c r="R61" s="25"/>
      <c r="S61" s="25"/>
    </row>
    <row r="62" spans="1:19" ht="32.1" customHeight="1" thickBot="1">
      <c r="A62" s="25"/>
      <c r="B62" s="29" t="s">
        <v>95</v>
      </c>
      <c r="C62" s="31">
        <v>0</v>
      </c>
      <c r="D62" s="31"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</row>
    <row r="63" spans="1:19" ht="35.450000000000003" customHeight="1" thickBot="1">
      <c r="A63" s="25"/>
      <c r="B63" s="29" t="s">
        <v>96</v>
      </c>
      <c r="C63" s="33">
        <v>0</v>
      </c>
      <c r="D63" s="33">
        <v>0</v>
      </c>
      <c r="E63" s="1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</row>
    <row r="64" spans="1:19" ht="26.45" customHeight="1" thickBot="1">
      <c r="A64" s="25"/>
      <c r="B64" s="34" t="s">
        <v>97</v>
      </c>
      <c r="C64" s="35">
        <v>22185300890</v>
      </c>
      <c r="D64" s="35">
        <v>18801276711</v>
      </c>
      <c r="E64" s="36">
        <v>84.75</v>
      </c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</row>
    <row r="65" spans="1:19" ht="15.75" thickBo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</row>
  </sheetData>
  <mergeCells count="39">
    <mergeCell ref="A51:S51"/>
    <mergeCell ref="A52:C52"/>
    <mergeCell ref="A54:S54"/>
    <mergeCell ref="A55:C55"/>
    <mergeCell ref="A57:C57"/>
    <mergeCell ref="A47:C47"/>
    <mergeCell ref="A27:C27"/>
    <mergeCell ref="A29:C29"/>
    <mergeCell ref="A31:S31"/>
    <mergeCell ref="A32:C32"/>
    <mergeCell ref="A34:S34"/>
    <mergeCell ref="A35:C35"/>
    <mergeCell ref="A37:C37"/>
    <mergeCell ref="A41:C41"/>
    <mergeCell ref="A43:S43"/>
    <mergeCell ref="A44:C44"/>
    <mergeCell ref="A46:S46"/>
    <mergeCell ref="A26:S26"/>
    <mergeCell ref="L6:O6"/>
    <mergeCell ref="P6:P7"/>
    <mergeCell ref="Q6:Q7"/>
    <mergeCell ref="R6:R7"/>
    <mergeCell ref="S6:S7"/>
    <mergeCell ref="A9:S9"/>
    <mergeCell ref="A10:C10"/>
    <mergeCell ref="A12:C12"/>
    <mergeCell ref="A15:C15"/>
    <mergeCell ref="A20:C20"/>
    <mergeCell ref="A22:C22"/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</mergeCells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S61"/>
  <sheetViews>
    <sheetView tabSelected="1" zoomScale="70" zoomScaleNormal="70" workbookViewId="0">
      <selection activeCell="D28" sqref="D28"/>
    </sheetView>
  </sheetViews>
  <sheetFormatPr defaultRowHeight="15"/>
  <cols>
    <col min="1" max="1" width="6.42578125" customWidth="1"/>
    <col min="2" max="2" width="19.85546875" customWidth="1"/>
    <col min="3" max="3" width="20.7109375" bestFit="1" customWidth="1"/>
    <col min="4" max="4" width="16.85546875" bestFit="1" customWidth="1"/>
    <col min="5" max="5" width="14.85546875" customWidth="1"/>
    <col min="6" max="6" width="16.42578125" customWidth="1"/>
    <col min="7" max="7" width="17.42578125" bestFit="1" customWidth="1"/>
    <col min="8" max="8" width="11.42578125" customWidth="1"/>
    <col min="9" max="9" width="12.85546875" customWidth="1"/>
    <col min="10" max="10" width="13.42578125" customWidth="1"/>
    <col min="11" max="11" width="19.28515625" bestFit="1" customWidth="1"/>
    <col min="12" max="12" width="16.28515625" customWidth="1"/>
    <col min="13" max="13" width="12.140625" customWidth="1"/>
    <col min="14" max="14" width="11.140625" customWidth="1"/>
    <col min="15" max="15" width="11.7109375" customWidth="1"/>
    <col min="16" max="16" width="29.42578125" bestFit="1" customWidth="1"/>
    <col min="17" max="17" width="11" customWidth="1"/>
    <col min="18" max="18" width="10.5703125" customWidth="1"/>
    <col min="19" max="19" width="16.85546875" customWidth="1"/>
  </cols>
  <sheetData>
    <row r="1" spans="1:19" ht="15.75" thickBot="1"/>
    <row r="2" spans="1:19" ht="19.5" thickBot="1">
      <c r="A2" s="80" t="s">
        <v>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</row>
    <row r="3" spans="1:19" ht="19.5" thickBot="1">
      <c r="A3" s="80" t="s">
        <v>135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1:19" ht="19.5" thickBot="1">
      <c r="A4" s="80" t="s">
        <v>141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1:19" ht="20.25" thickBot="1">
      <c r="A5" s="83" t="s">
        <v>2</v>
      </c>
      <c r="B5" s="84"/>
      <c r="C5" s="84"/>
      <c r="D5" s="8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8" thickBot="1">
      <c r="A6" s="78" t="s">
        <v>3</v>
      </c>
      <c r="B6" s="78" t="s">
        <v>4</v>
      </c>
      <c r="C6" s="78" t="s">
        <v>5</v>
      </c>
      <c r="D6" s="86" t="s">
        <v>6</v>
      </c>
      <c r="E6" s="87"/>
      <c r="F6" s="88"/>
      <c r="G6" s="75" t="s">
        <v>7</v>
      </c>
      <c r="H6" s="76"/>
      <c r="I6" s="76"/>
      <c r="J6" s="77"/>
      <c r="K6" s="78" t="s">
        <v>8</v>
      </c>
      <c r="L6" s="75" t="s">
        <v>9</v>
      </c>
      <c r="M6" s="76"/>
      <c r="N6" s="76"/>
      <c r="O6" s="77"/>
      <c r="P6" s="78" t="s">
        <v>10</v>
      </c>
      <c r="Q6" s="78" t="s">
        <v>11</v>
      </c>
      <c r="R6" s="78" t="s">
        <v>12</v>
      </c>
      <c r="S6" s="78" t="s">
        <v>13</v>
      </c>
    </row>
    <row r="7" spans="1:19" ht="52.5" thickBot="1">
      <c r="A7" s="79"/>
      <c r="B7" s="79"/>
      <c r="C7" s="79"/>
      <c r="D7" s="2" t="s">
        <v>14</v>
      </c>
      <c r="E7" s="2" t="s">
        <v>15</v>
      </c>
      <c r="F7" s="2" t="s">
        <v>137</v>
      </c>
      <c r="G7" s="3" t="s">
        <v>17</v>
      </c>
      <c r="H7" s="3" t="s">
        <v>18</v>
      </c>
      <c r="I7" s="3" t="s">
        <v>19</v>
      </c>
      <c r="J7" s="3" t="s">
        <v>20</v>
      </c>
      <c r="K7" s="79"/>
      <c r="L7" s="3" t="s">
        <v>17</v>
      </c>
      <c r="M7" s="3" t="s">
        <v>18</v>
      </c>
      <c r="N7" s="3" t="s">
        <v>19</v>
      </c>
      <c r="O7" s="3" t="s">
        <v>20</v>
      </c>
      <c r="P7" s="79"/>
      <c r="Q7" s="79"/>
      <c r="R7" s="79"/>
      <c r="S7" s="79"/>
    </row>
    <row r="8" spans="1:19" ht="15.75" thickBot="1">
      <c r="A8" s="4">
        <v>1</v>
      </c>
      <c r="B8" s="5">
        <v>2</v>
      </c>
      <c r="C8" s="5">
        <v>3</v>
      </c>
      <c r="D8" s="6"/>
      <c r="E8" s="6"/>
      <c r="F8" s="6"/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</row>
    <row r="9" spans="1:19" ht="21.6" customHeight="1" thickBot="1">
      <c r="A9" s="69" t="s">
        <v>21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1"/>
    </row>
    <row r="10" spans="1:19" ht="34.5" customHeight="1" thickBot="1">
      <c r="A10" s="69" t="s">
        <v>22</v>
      </c>
      <c r="B10" s="70"/>
      <c r="C10" s="71"/>
      <c r="D10" s="7">
        <v>308503941</v>
      </c>
      <c r="E10" s="7">
        <v>-15447000</v>
      </c>
      <c r="F10" s="7">
        <v>293056941</v>
      </c>
      <c r="G10" s="9">
        <v>293056941</v>
      </c>
      <c r="H10" s="10">
        <v>0</v>
      </c>
      <c r="I10" s="10">
        <v>0</v>
      </c>
      <c r="J10" s="10">
        <v>0</v>
      </c>
      <c r="K10" s="9">
        <v>293056941</v>
      </c>
      <c r="L10" s="9">
        <f>L11</f>
        <v>281760190</v>
      </c>
      <c r="M10" s="10">
        <v>0</v>
      </c>
      <c r="N10" s="10">
        <v>0</v>
      </c>
      <c r="O10" s="10">
        <v>0</v>
      </c>
      <c r="P10" s="9">
        <f t="shared" ref="P10:P15" si="0">L10</f>
        <v>281760190</v>
      </c>
      <c r="Q10" s="65">
        <f>Q11</f>
        <v>96.145202716764871</v>
      </c>
      <c r="R10" s="10">
        <f>R11</f>
        <v>98.55</v>
      </c>
      <c r="S10" s="9">
        <f>K10-P10</f>
        <v>11296751</v>
      </c>
    </row>
    <row r="11" spans="1:19" ht="66.599999999999994" customHeight="1" thickBot="1">
      <c r="A11" s="11">
        <v>1</v>
      </c>
      <c r="B11" s="12" t="s">
        <v>23</v>
      </c>
      <c r="C11" s="19" t="s">
        <v>109</v>
      </c>
      <c r="D11" s="14">
        <v>308503941</v>
      </c>
      <c r="E11" s="14">
        <v>-15447000</v>
      </c>
      <c r="F11" s="14">
        <v>293056941</v>
      </c>
      <c r="G11" s="16">
        <v>293056941</v>
      </c>
      <c r="H11" s="17">
        <v>0</v>
      </c>
      <c r="I11" s="17">
        <v>0</v>
      </c>
      <c r="J11" s="17">
        <v>0</v>
      </c>
      <c r="K11" s="16">
        <v>293056941</v>
      </c>
      <c r="L11" s="20">
        <f>170405740+63082300+48272150</f>
        <v>281760190</v>
      </c>
      <c r="M11" s="18">
        <v>0</v>
      </c>
      <c r="N11" s="17">
        <v>0</v>
      </c>
      <c r="O11" s="17">
        <v>0</v>
      </c>
      <c r="P11" s="16">
        <f t="shared" si="0"/>
        <v>281760190</v>
      </c>
      <c r="Q11" s="64">
        <f>P11/K11*100</f>
        <v>96.145202716764871</v>
      </c>
      <c r="R11" s="17">
        <v>98.55</v>
      </c>
      <c r="S11" s="16">
        <f>K11-L11</f>
        <v>11296751</v>
      </c>
    </row>
    <row r="12" spans="1:19" ht="33.6" customHeight="1" thickBot="1">
      <c r="A12" s="69" t="s">
        <v>24</v>
      </c>
      <c r="B12" s="70"/>
      <c r="C12" s="71"/>
      <c r="D12" s="7">
        <v>13424051049</v>
      </c>
      <c r="E12" s="7">
        <v>-428680883</v>
      </c>
      <c r="F12" s="7">
        <v>12995370166</v>
      </c>
      <c r="G12" s="9">
        <v>12995370166</v>
      </c>
      <c r="H12" s="10">
        <v>0</v>
      </c>
      <c r="I12" s="10">
        <v>0</v>
      </c>
      <c r="J12" s="10">
        <v>0</v>
      </c>
      <c r="K12" s="9">
        <v>12995370166</v>
      </c>
      <c r="L12" s="9">
        <f>SUM(L13:L14)</f>
        <v>12875565826</v>
      </c>
      <c r="M12" s="10">
        <v>0</v>
      </c>
      <c r="N12" s="10">
        <v>0</v>
      </c>
      <c r="O12" s="10">
        <v>0</v>
      </c>
      <c r="P12" s="9">
        <f t="shared" si="0"/>
        <v>12875565826</v>
      </c>
      <c r="Q12" s="65">
        <f>P12/K12*100</f>
        <v>99.078099827325843</v>
      </c>
      <c r="R12" s="10">
        <v>100</v>
      </c>
      <c r="S12" s="9">
        <f>K12-P12</f>
        <v>119804340</v>
      </c>
    </row>
    <row r="13" spans="1:19" ht="44.45" customHeight="1" thickBot="1">
      <c r="A13" s="11" t="s">
        <v>25</v>
      </c>
      <c r="B13" s="12" t="s">
        <v>26</v>
      </c>
      <c r="C13" s="19" t="s">
        <v>27</v>
      </c>
      <c r="D13" s="14">
        <v>13179971049</v>
      </c>
      <c r="E13" s="14">
        <v>-404090883</v>
      </c>
      <c r="F13" s="14">
        <v>12775880166</v>
      </c>
      <c r="G13" s="16">
        <v>12775880166</v>
      </c>
      <c r="H13" s="17">
        <v>0</v>
      </c>
      <c r="I13" s="17">
        <v>0</v>
      </c>
      <c r="J13" s="17">
        <v>0</v>
      </c>
      <c r="K13" s="16">
        <v>12775880166</v>
      </c>
      <c r="L13" s="20">
        <f>11324387628+479868481+422782598+429037119</f>
        <v>12656075826</v>
      </c>
      <c r="M13" s="18">
        <v>0</v>
      </c>
      <c r="N13" s="17">
        <v>0</v>
      </c>
      <c r="O13" s="17">
        <v>0</v>
      </c>
      <c r="P13" s="16">
        <f t="shared" si="0"/>
        <v>12656075826</v>
      </c>
      <c r="Q13" s="64">
        <f>P13/K13*100</f>
        <v>99.062261555029053</v>
      </c>
      <c r="R13" s="17">
        <v>100</v>
      </c>
      <c r="S13" s="16">
        <f>K13-L13</f>
        <v>119804340</v>
      </c>
    </row>
    <row r="14" spans="1:19" ht="66" customHeight="1" thickBot="1">
      <c r="A14" s="11" t="s">
        <v>28</v>
      </c>
      <c r="B14" s="12" t="s">
        <v>29</v>
      </c>
      <c r="C14" s="19" t="s">
        <v>27</v>
      </c>
      <c r="D14" s="14">
        <v>244080000</v>
      </c>
      <c r="E14" s="14">
        <v>-24590000</v>
      </c>
      <c r="F14" s="14">
        <v>219490000</v>
      </c>
      <c r="G14" s="16">
        <v>219490000</v>
      </c>
      <c r="H14" s="17">
        <v>0</v>
      </c>
      <c r="I14" s="17">
        <v>0</v>
      </c>
      <c r="J14" s="17">
        <v>0</v>
      </c>
      <c r="K14" s="16">
        <v>219490000</v>
      </c>
      <c r="L14" s="20">
        <f>182200000+37290000</f>
        <v>219490000</v>
      </c>
      <c r="M14" s="18">
        <v>0</v>
      </c>
      <c r="N14" s="17">
        <v>0</v>
      </c>
      <c r="O14" s="17">
        <v>0</v>
      </c>
      <c r="P14" s="16">
        <f t="shared" si="0"/>
        <v>219490000</v>
      </c>
      <c r="Q14" s="17">
        <f>P14/K14*100</f>
        <v>100</v>
      </c>
      <c r="R14" s="17">
        <v>100</v>
      </c>
      <c r="S14" s="16">
        <f>P14-K14</f>
        <v>0</v>
      </c>
    </row>
    <row r="15" spans="1:19" ht="36" customHeight="1" thickBot="1">
      <c r="A15" s="69" t="s">
        <v>30</v>
      </c>
      <c r="B15" s="70"/>
      <c r="C15" s="71"/>
      <c r="D15" s="7">
        <v>462358142</v>
      </c>
      <c r="E15" s="7">
        <v>22190760</v>
      </c>
      <c r="F15" s="7">
        <v>484548902</v>
      </c>
      <c r="G15" s="9">
        <v>484548902</v>
      </c>
      <c r="H15" s="10">
        <v>0</v>
      </c>
      <c r="I15" s="10">
        <v>0</v>
      </c>
      <c r="J15" s="10">
        <v>0</v>
      </c>
      <c r="K15" s="9">
        <v>484548902</v>
      </c>
      <c r="L15" s="9">
        <f>SUM(L16:L19)</f>
        <v>464837578</v>
      </c>
      <c r="M15" s="10">
        <v>0</v>
      </c>
      <c r="N15" s="10">
        <v>0</v>
      </c>
      <c r="O15" s="10">
        <v>0</v>
      </c>
      <c r="P15" s="9">
        <f t="shared" si="0"/>
        <v>464837578</v>
      </c>
      <c r="Q15" s="65">
        <f>P15/K15*100</f>
        <v>95.932025865987825</v>
      </c>
      <c r="R15" s="10">
        <f>SUM(R16:R19)/4</f>
        <v>98.25</v>
      </c>
      <c r="S15" s="9">
        <f>K15-L15</f>
        <v>19711324</v>
      </c>
    </row>
    <row r="16" spans="1:19" ht="62.1" customHeight="1" thickBot="1">
      <c r="A16" s="11" t="s">
        <v>25</v>
      </c>
      <c r="B16" s="12" t="s">
        <v>31</v>
      </c>
      <c r="C16" s="19" t="s">
        <v>32</v>
      </c>
      <c r="D16" s="14">
        <v>41273742</v>
      </c>
      <c r="E16" s="15">
        <v>0</v>
      </c>
      <c r="F16" s="14">
        <v>41273742</v>
      </c>
      <c r="G16" s="16">
        <v>41273742</v>
      </c>
      <c r="H16" s="17">
        <v>0</v>
      </c>
      <c r="I16" s="17">
        <v>0</v>
      </c>
      <c r="J16" s="17">
        <v>0</v>
      </c>
      <c r="K16" s="16">
        <v>41273742</v>
      </c>
      <c r="L16" s="20">
        <v>41263400</v>
      </c>
      <c r="M16" s="18">
        <v>0</v>
      </c>
      <c r="N16" s="17">
        <v>0</v>
      </c>
      <c r="O16" s="17">
        <v>0</v>
      </c>
      <c r="P16" s="16">
        <v>41263400</v>
      </c>
      <c r="Q16" s="17">
        <v>99.97</v>
      </c>
      <c r="R16" s="17">
        <v>100</v>
      </c>
      <c r="S16" s="16">
        <v>10342</v>
      </c>
    </row>
    <row r="17" spans="1:19" ht="52.5" customHeight="1" thickBot="1">
      <c r="A17" s="11" t="s">
        <v>28</v>
      </c>
      <c r="B17" s="12" t="s">
        <v>33</v>
      </c>
      <c r="C17" s="19" t="s">
        <v>32</v>
      </c>
      <c r="D17" s="14">
        <v>62635000</v>
      </c>
      <c r="E17" s="14">
        <v>4378760</v>
      </c>
      <c r="F17" s="14">
        <v>67013760</v>
      </c>
      <c r="G17" s="16">
        <v>67013760</v>
      </c>
      <c r="H17" s="17">
        <v>0</v>
      </c>
      <c r="I17" s="17">
        <v>0</v>
      </c>
      <c r="J17" s="17">
        <v>0</v>
      </c>
      <c r="K17" s="16">
        <v>67013760</v>
      </c>
      <c r="L17" s="20">
        <f>55925000+6250000</f>
        <v>62175000</v>
      </c>
      <c r="M17" s="18">
        <v>0</v>
      </c>
      <c r="N17" s="17">
        <v>0</v>
      </c>
      <c r="O17" s="17">
        <v>0</v>
      </c>
      <c r="P17" s="16">
        <f t="shared" ref="P17:P24" si="1">L17</f>
        <v>62175000</v>
      </c>
      <c r="Q17" s="64">
        <f t="shared" ref="Q17:Q24" si="2">P17/K17*100</f>
        <v>92.779453055611256</v>
      </c>
      <c r="R17" s="17">
        <v>95</v>
      </c>
      <c r="S17" s="16">
        <f>K17-P17</f>
        <v>4838760</v>
      </c>
    </row>
    <row r="18" spans="1:19" ht="69.95" customHeight="1" thickBot="1">
      <c r="A18" s="11" t="s">
        <v>34</v>
      </c>
      <c r="B18" s="12" t="s">
        <v>35</v>
      </c>
      <c r="C18" s="19" t="s">
        <v>32</v>
      </c>
      <c r="D18" s="14">
        <v>7229400</v>
      </c>
      <c r="E18" s="15">
        <v>0</v>
      </c>
      <c r="F18" s="14">
        <v>7229400</v>
      </c>
      <c r="G18" s="16">
        <v>7229400</v>
      </c>
      <c r="H18" s="17">
        <v>0</v>
      </c>
      <c r="I18" s="17">
        <v>0</v>
      </c>
      <c r="J18" s="17">
        <v>0</v>
      </c>
      <c r="K18" s="16">
        <v>7229400</v>
      </c>
      <c r="L18" s="20">
        <f>5950000+1270000</f>
        <v>7220000</v>
      </c>
      <c r="M18" s="18">
        <v>0</v>
      </c>
      <c r="N18" s="17">
        <v>0</v>
      </c>
      <c r="O18" s="17">
        <v>0</v>
      </c>
      <c r="P18" s="16">
        <f t="shared" si="1"/>
        <v>7220000</v>
      </c>
      <c r="Q18" s="64">
        <f t="shared" si="2"/>
        <v>99.869975378316326</v>
      </c>
      <c r="R18" s="17">
        <v>100</v>
      </c>
      <c r="S18" s="16">
        <f>K18-L18</f>
        <v>9400</v>
      </c>
    </row>
    <row r="19" spans="1:19" ht="51" customHeight="1" thickBot="1">
      <c r="A19" s="11" t="s">
        <v>36</v>
      </c>
      <c r="B19" s="12" t="s">
        <v>37</v>
      </c>
      <c r="C19" s="19" t="s">
        <v>32</v>
      </c>
      <c r="D19" s="14">
        <v>351220000</v>
      </c>
      <c r="E19" s="14">
        <v>17812000</v>
      </c>
      <c r="F19" s="14">
        <v>369032000</v>
      </c>
      <c r="G19" s="16">
        <v>369032000</v>
      </c>
      <c r="H19" s="17">
        <v>0</v>
      </c>
      <c r="I19" s="17">
        <v>0</v>
      </c>
      <c r="J19" s="17">
        <v>0</v>
      </c>
      <c r="K19" s="16">
        <v>369032000</v>
      </c>
      <c r="L19" s="20">
        <f>354179178</f>
        <v>354179178</v>
      </c>
      <c r="M19" s="18">
        <v>0</v>
      </c>
      <c r="N19" s="17">
        <v>0</v>
      </c>
      <c r="O19" s="17">
        <v>0</v>
      </c>
      <c r="P19" s="16">
        <f t="shared" si="1"/>
        <v>354179178</v>
      </c>
      <c r="Q19" s="64">
        <f t="shared" si="2"/>
        <v>95.975194021114703</v>
      </c>
      <c r="R19" s="17">
        <v>98</v>
      </c>
      <c r="S19" s="16">
        <f>K19-L19</f>
        <v>14852822</v>
      </c>
    </row>
    <row r="20" spans="1:19" ht="33.6" customHeight="1" thickBot="1">
      <c r="A20" s="69" t="s">
        <v>38</v>
      </c>
      <c r="B20" s="70"/>
      <c r="C20" s="71"/>
      <c r="D20" s="7">
        <v>467882477</v>
      </c>
      <c r="E20" s="7">
        <v>127609609</v>
      </c>
      <c r="F20" s="7">
        <v>595492086</v>
      </c>
      <c r="G20" s="9">
        <v>595492086</v>
      </c>
      <c r="H20" s="10">
        <v>0</v>
      </c>
      <c r="I20" s="10">
        <v>0</v>
      </c>
      <c r="J20" s="10">
        <v>0</v>
      </c>
      <c r="K20" s="9">
        <v>595492086</v>
      </c>
      <c r="L20" s="9">
        <f>L21</f>
        <v>561365293</v>
      </c>
      <c r="M20" s="10">
        <v>0</v>
      </c>
      <c r="N20" s="10">
        <v>0</v>
      </c>
      <c r="O20" s="10">
        <v>0</v>
      </c>
      <c r="P20" s="9">
        <f t="shared" si="1"/>
        <v>561365293</v>
      </c>
      <c r="Q20" s="65">
        <f t="shared" si="2"/>
        <v>94.269144157862073</v>
      </c>
      <c r="R20" s="10">
        <f>R21</f>
        <v>96.75</v>
      </c>
      <c r="S20" s="9">
        <f t="shared" ref="S20:S25" si="3">K20-P20</f>
        <v>34126793</v>
      </c>
    </row>
    <row r="21" spans="1:19" ht="66.95" customHeight="1" thickBot="1">
      <c r="A21" s="11" t="s">
        <v>25</v>
      </c>
      <c r="B21" s="12" t="s">
        <v>39</v>
      </c>
      <c r="C21" s="19" t="s">
        <v>40</v>
      </c>
      <c r="D21" s="14">
        <v>467882477</v>
      </c>
      <c r="E21" s="14">
        <v>127609609</v>
      </c>
      <c r="F21" s="14">
        <v>595492086</v>
      </c>
      <c r="G21" s="16">
        <v>595492086</v>
      </c>
      <c r="H21" s="17">
        <v>0</v>
      </c>
      <c r="I21" s="17">
        <v>0</v>
      </c>
      <c r="J21" s="17">
        <v>0</v>
      </c>
      <c r="K21" s="16">
        <v>595492086</v>
      </c>
      <c r="L21" s="20">
        <f>506050172+55315121</f>
        <v>561365293</v>
      </c>
      <c r="M21" s="18">
        <v>0</v>
      </c>
      <c r="N21" s="17">
        <v>0</v>
      </c>
      <c r="O21" s="17">
        <v>0</v>
      </c>
      <c r="P21" s="16">
        <f t="shared" si="1"/>
        <v>561365293</v>
      </c>
      <c r="Q21" s="64">
        <f t="shared" si="2"/>
        <v>94.269144157862073</v>
      </c>
      <c r="R21" s="17">
        <v>96.75</v>
      </c>
      <c r="S21" s="16">
        <f t="shared" si="3"/>
        <v>34126793</v>
      </c>
    </row>
    <row r="22" spans="1:19" ht="51" customHeight="1" thickBot="1">
      <c r="A22" s="69" t="s">
        <v>41</v>
      </c>
      <c r="B22" s="70"/>
      <c r="C22" s="71"/>
      <c r="D22" s="7">
        <v>287156918</v>
      </c>
      <c r="E22" s="7">
        <v>24791000</v>
      </c>
      <c r="F22" s="7">
        <v>311947918</v>
      </c>
      <c r="G22" s="9">
        <v>311947918</v>
      </c>
      <c r="H22" s="10">
        <v>0</v>
      </c>
      <c r="I22" s="10">
        <v>0</v>
      </c>
      <c r="J22" s="10">
        <v>0</v>
      </c>
      <c r="K22" s="9">
        <v>311947918</v>
      </c>
      <c r="L22" s="9">
        <f>SUM(L23:L25)</f>
        <v>309270200</v>
      </c>
      <c r="M22" s="10">
        <v>0</v>
      </c>
      <c r="N22" s="10">
        <v>0</v>
      </c>
      <c r="O22" s="10">
        <v>0</v>
      </c>
      <c r="P22" s="9">
        <f t="shared" si="1"/>
        <v>309270200</v>
      </c>
      <c r="Q22" s="65">
        <f t="shared" si="2"/>
        <v>99.141613761307426</v>
      </c>
      <c r="R22" s="65">
        <f>SUM(R23:R25)/3</f>
        <v>99.366666666666674</v>
      </c>
      <c r="S22" s="9">
        <f t="shared" si="3"/>
        <v>2677718</v>
      </c>
    </row>
    <row r="23" spans="1:19" ht="127.5" customHeight="1" thickBot="1">
      <c r="A23" s="11" t="s">
        <v>25</v>
      </c>
      <c r="B23" s="12" t="s">
        <v>42</v>
      </c>
      <c r="C23" s="19" t="s">
        <v>27</v>
      </c>
      <c r="D23" s="14">
        <v>205100000</v>
      </c>
      <c r="E23" s="14">
        <v>23891000</v>
      </c>
      <c r="F23" s="14">
        <v>228991000</v>
      </c>
      <c r="G23" s="16">
        <v>228991000</v>
      </c>
      <c r="H23" s="17">
        <v>0</v>
      </c>
      <c r="I23" s="17">
        <v>0</v>
      </c>
      <c r="J23" s="17">
        <v>0</v>
      </c>
      <c r="K23" s="16">
        <v>228991000</v>
      </c>
      <c r="L23" s="20">
        <f>168689000+43494000+15314200</f>
        <v>227497200</v>
      </c>
      <c r="M23" s="18">
        <v>0</v>
      </c>
      <c r="N23" s="17">
        <v>0</v>
      </c>
      <c r="O23" s="17">
        <v>0</v>
      </c>
      <c r="P23" s="16">
        <f t="shared" si="1"/>
        <v>227497200</v>
      </c>
      <c r="Q23" s="64">
        <f t="shared" si="2"/>
        <v>99.347659951701161</v>
      </c>
      <c r="R23" s="17">
        <v>100</v>
      </c>
      <c r="S23" s="16">
        <f t="shared" si="3"/>
        <v>1493800</v>
      </c>
    </row>
    <row r="24" spans="1:19" ht="111" customHeight="1" thickBot="1">
      <c r="A24" s="11" t="s">
        <v>28</v>
      </c>
      <c r="B24" s="37" t="s">
        <v>43</v>
      </c>
      <c r="C24" s="19" t="s">
        <v>27</v>
      </c>
      <c r="D24" s="14">
        <v>17700000</v>
      </c>
      <c r="E24" s="14">
        <v>900000</v>
      </c>
      <c r="F24" s="14">
        <v>18600000</v>
      </c>
      <c r="G24" s="16">
        <v>18600000</v>
      </c>
      <c r="H24" s="17">
        <v>0</v>
      </c>
      <c r="I24" s="17">
        <v>0</v>
      </c>
      <c r="J24" s="17">
        <v>0</v>
      </c>
      <c r="K24" s="16">
        <v>18600000</v>
      </c>
      <c r="L24" s="59">
        <v>17518000</v>
      </c>
      <c r="M24" s="18">
        <v>0</v>
      </c>
      <c r="N24" s="17">
        <v>0</v>
      </c>
      <c r="O24" s="17">
        <v>0</v>
      </c>
      <c r="P24" s="66">
        <f t="shared" si="1"/>
        <v>17518000</v>
      </c>
      <c r="Q24" s="67">
        <f t="shared" si="2"/>
        <v>94.182795698924721</v>
      </c>
      <c r="R24" s="17">
        <v>98.1</v>
      </c>
      <c r="S24" s="16">
        <f t="shared" si="3"/>
        <v>1082000</v>
      </c>
    </row>
    <row r="25" spans="1:19" ht="48.95" customHeight="1" thickBot="1">
      <c r="A25" s="11" t="s">
        <v>34</v>
      </c>
      <c r="B25" s="12" t="s">
        <v>44</v>
      </c>
      <c r="C25" s="19" t="s">
        <v>27</v>
      </c>
      <c r="D25" s="14">
        <v>64356918</v>
      </c>
      <c r="E25" s="15">
        <v>0</v>
      </c>
      <c r="F25" s="14">
        <v>64356918</v>
      </c>
      <c r="G25" s="16">
        <v>64356918</v>
      </c>
      <c r="H25" s="17">
        <v>0</v>
      </c>
      <c r="I25" s="17">
        <v>0</v>
      </c>
      <c r="J25" s="17">
        <v>0</v>
      </c>
      <c r="K25" s="16">
        <v>64356918</v>
      </c>
      <c r="L25" s="20">
        <f>61655000+2600000</f>
        <v>64255000</v>
      </c>
      <c r="M25" s="18">
        <v>0</v>
      </c>
      <c r="N25" s="17">
        <v>0</v>
      </c>
      <c r="O25" s="17">
        <v>0</v>
      </c>
      <c r="P25" s="16">
        <f>L25</f>
        <v>64255000</v>
      </c>
      <c r="Q25" s="64">
        <f>P25/K25*100</f>
        <v>99.841636294640452</v>
      </c>
      <c r="R25" s="17">
        <v>100</v>
      </c>
      <c r="S25" s="16">
        <f t="shared" si="3"/>
        <v>101918</v>
      </c>
    </row>
    <row r="26" spans="1:19" ht="21.6" customHeight="1" thickBot="1">
      <c r="A26" s="69" t="s">
        <v>45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1"/>
    </row>
    <row r="27" spans="1:19" ht="35.450000000000003" customHeight="1" thickBot="1">
      <c r="A27" s="69" t="s">
        <v>46</v>
      </c>
      <c r="B27" s="70"/>
      <c r="C27" s="71"/>
      <c r="D27" s="7">
        <v>4050000000</v>
      </c>
      <c r="E27" s="7">
        <v>-47902670</v>
      </c>
      <c r="F27" s="7">
        <v>4002097330</v>
      </c>
      <c r="G27" s="9">
        <v>4002097330</v>
      </c>
      <c r="H27" s="10">
        <v>0</v>
      </c>
      <c r="I27" s="10">
        <v>0</v>
      </c>
      <c r="J27" s="10">
        <v>0</v>
      </c>
      <c r="K27" s="9">
        <v>4002097330</v>
      </c>
      <c r="L27" s="9">
        <f>L28</f>
        <v>3518679450</v>
      </c>
      <c r="M27" s="10">
        <v>0</v>
      </c>
      <c r="N27" s="10">
        <v>0</v>
      </c>
      <c r="O27" s="10">
        <v>0</v>
      </c>
      <c r="P27" s="9">
        <f>L27</f>
        <v>3518679450</v>
      </c>
      <c r="Q27" s="65">
        <f>P27/K27*100</f>
        <v>87.92088647179402</v>
      </c>
      <c r="R27" s="10">
        <v>90.75</v>
      </c>
      <c r="S27" s="9">
        <f>K27-P27</f>
        <v>483417880</v>
      </c>
    </row>
    <row r="28" spans="1:19" ht="128.44999999999999" customHeight="1" thickBot="1">
      <c r="A28" s="11" t="s">
        <v>25</v>
      </c>
      <c r="B28" s="37" t="s">
        <v>47</v>
      </c>
      <c r="C28" s="19" t="s">
        <v>48</v>
      </c>
      <c r="D28" s="14">
        <v>4050000000</v>
      </c>
      <c r="E28" s="14">
        <v>-47902670</v>
      </c>
      <c r="F28" s="14">
        <v>4002097330</v>
      </c>
      <c r="G28" s="16">
        <v>4002097330</v>
      </c>
      <c r="H28" s="17">
        <v>0</v>
      </c>
      <c r="I28" s="17">
        <v>0</v>
      </c>
      <c r="J28" s="17">
        <v>0</v>
      </c>
      <c r="K28" s="16">
        <v>4002097330</v>
      </c>
      <c r="L28" s="20">
        <f>3501765450+16914000</f>
        <v>3518679450</v>
      </c>
      <c r="M28" s="18">
        <v>0</v>
      </c>
      <c r="N28" s="17">
        <v>0</v>
      </c>
      <c r="O28" s="17">
        <v>0</v>
      </c>
      <c r="P28" s="16">
        <f>L28</f>
        <v>3518679450</v>
      </c>
      <c r="Q28" s="64">
        <f>P28/K28*100</f>
        <v>87.92088647179402</v>
      </c>
      <c r="R28" s="17">
        <v>90.75</v>
      </c>
      <c r="S28" s="16">
        <f>K28-P28</f>
        <v>483417880</v>
      </c>
    </row>
    <row r="29" spans="1:19" ht="82.5" customHeight="1" thickBot="1">
      <c r="A29" s="69" t="s">
        <v>49</v>
      </c>
      <c r="B29" s="70"/>
      <c r="C29" s="71"/>
      <c r="D29" s="7">
        <v>72120000</v>
      </c>
      <c r="E29" s="8">
        <v>0</v>
      </c>
      <c r="F29" s="7">
        <v>72120000</v>
      </c>
      <c r="G29" s="9">
        <v>72120000</v>
      </c>
      <c r="H29" s="10">
        <v>0</v>
      </c>
      <c r="I29" s="10">
        <v>0</v>
      </c>
      <c r="J29" s="10">
        <v>0</v>
      </c>
      <c r="K29" s="9">
        <v>72120000</v>
      </c>
      <c r="L29" s="9">
        <f>L30</f>
        <v>72069160</v>
      </c>
      <c r="M29" s="10">
        <v>0</v>
      </c>
      <c r="N29" s="10">
        <v>0</v>
      </c>
      <c r="O29" s="10">
        <v>0</v>
      </c>
      <c r="P29" s="9">
        <f>L29</f>
        <v>72069160</v>
      </c>
      <c r="Q29" s="10">
        <v>92.93</v>
      </c>
      <c r="R29" s="10">
        <v>100</v>
      </c>
      <c r="S29" s="9">
        <f>K29-P29</f>
        <v>50840</v>
      </c>
    </row>
    <row r="30" spans="1:19" ht="65.099999999999994" customHeight="1" thickBot="1">
      <c r="A30" s="11" t="s">
        <v>25</v>
      </c>
      <c r="B30" s="37" t="s">
        <v>50</v>
      </c>
      <c r="C30" s="37" t="s">
        <v>51</v>
      </c>
      <c r="D30" s="14">
        <v>72120000</v>
      </c>
      <c r="E30" s="15">
        <v>0</v>
      </c>
      <c r="F30" s="14">
        <v>72120000</v>
      </c>
      <c r="G30" s="16">
        <v>72120000</v>
      </c>
      <c r="H30" s="17">
        <v>0</v>
      </c>
      <c r="I30" s="17">
        <v>0</v>
      </c>
      <c r="J30" s="17">
        <v>0</v>
      </c>
      <c r="K30" s="16">
        <v>72120000</v>
      </c>
      <c r="L30" s="20">
        <f>67019160+5050000</f>
        <v>72069160</v>
      </c>
      <c r="M30" s="18">
        <v>0</v>
      </c>
      <c r="N30" s="17">
        <v>0</v>
      </c>
      <c r="O30" s="17">
        <v>0</v>
      </c>
      <c r="P30" s="16">
        <f>L30</f>
        <v>72069160</v>
      </c>
      <c r="Q30" s="64">
        <f>P30/K30*100</f>
        <v>99.929506378258452</v>
      </c>
      <c r="R30" s="17">
        <v>100</v>
      </c>
      <c r="S30" s="16">
        <f>K30-L30</f>
        <v>50840</v>
      </c>
    </row>
    <row r="31" spans="1:19" ht="23.45" customHeight="1" thickBot="1">
      <c r="A31" s="69" t="s">
        <v>52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19" ht="99.95" customHeight="1" thickBot="1">
      <c r="A32" s="69" t="s">
        <v>53</v>
      </c>
      <c r="B32" s="70"/>
      <c r="C32" s="71"/>
      <c r="D32" s="7">
        <v>169520000</v>
      </c>
      <c r="E32" s="7">
        <v>-39294400</v>
      </c>
      <c r="F32" s="7">
        <v>130225600</v>
      </c>
      <c r="G32" s="9">
        <v>130225600</v>
      </c>
      <c r="H32" s="10">
        <v>0</v>
      </c>
      <c r="I32" s="10">
        <v>0</v>
      </c>
      <c r="J32" s="10">
        <v>0</v>
      </c>
      <c r="K32" s="9">
        <v>130225600</v>
      </c>
      <c r="L32" s="9">
        <f>L33</f>
        <v>101225000</v>
      </c>
      <c r="M32" s="10">
        <v>0</v>
      </c>
      <c r="N32" s="10">
        <v>0</v>
      </c>
      <c r="O32" s="10">
        <v>0</v>
      </c>
      <c r="P32" s="9">
        <f>L32</f>
        <v>101225000</v>
      </c>
      <c r="Q32" s="65">
        <f>P32/K32*100</f>
        <v>77.730492314875107</v>
      </c>
      <c r="R32" s="10">
        <f>R33</f>
        <v>78.150000000000006</v>
      </c>
      <c r="S32" s="9">
        <f>K32-P32</f>
        <v>29000600</v>
      </c>
    </row>
    <row r="33" spans="1:19" ht="52.5" customHeight="1" thickBot="1">
      <c r="A33" s="11" t="s">
        <v>25</v>
      </c>
      <c r="B33" s="12" t="s">
        <v>54</v>
      </c>
      <c r="C33" s="19" t="s">
        <v>132</v>
      </c>
      <c r="D33" s="14">
        <v>169520000</v>
      </c>
      <c r="E33" s="14">
        <v>-39294400</v>
      </c>
      <c r="F33" s="14">
        <v>130225600</v>
      </c>
      <c r="G33" s="16">
        <v>130225600</v>
      </c>
      <c r="H33" s="17">
        <v>0</v>
      </c>
      <c r="I33" s="17">
        <v>0</v>
      </c>
      <c r="J33" s="17">
        <v>0</v>
      </c>
      <c r="K33" s="16">
        <v>130225600</v>
      </c>
      <c r="L33" s="20">
        <f>95805000+5420000</f>
        <v>101225000</v>
      </c>
      <c r="M33" s="18">
        <v>0</v>
      </c>
      <c r="N33" s="17">
        <v>0</v>
      </c>
      <c r="O33" s="17">
        <v>0</v>
      </c>
      <c r="P33" s="16">
        <f>L33</f>
        <v>101225000</v>
      </c>
      <c r="Q33" s="65">
        <f>P33/K33*100</f>
        <v>77.730492314875107</v>
      </c>
      <c r="R33" s="17">
        <v>78.150000000000006</v>
      </c>
      <c r="S33" s="16">
        <f>K33-P33</f>
        <v>29000600</v>
      </c>
    </row>
    <row r="34" spans="1:19" ht="26.1" customHeight="1" thickBot="1">
      <c r="A34" s="69" t="s">
        <v>56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1"/>
    </row>
    <row r="35" spans="1:19" ht="35.1" customHeight="1" thickBot="1">
      <c r="A35" s="69" t="s">
        <v>57</v>
      </c>
      <c r="B35" s="70"/>
      <c r="C35" s="71"/>
      <c r="D35" s="7">
        <v>232520000</v>
      </c>
      <c r="E35" s="7">
        <v>-29352200</v>
      </c>
      <c r="F35" s="7">
        <v>203167800</v>
      </c>
      <c r="G35" s="9">
        <v>203167800</v>
      </c>
      <c r="H35" s="10">
        <v>0</v>
      </c>
      <c r="I35" s="10">
        <v>0</v>
      </c>
      <c r="J35" s="10">
        <v>0</v>
      </c>
      <c r="K35" s="9">
        <v>203167800</v>
      </c>
      <c r="L35" s="9">
        <f>L36</f>
        <v>202727940</v>
      </c>
      <c r="M35" s="10">
        <v>0</v>
      </c>
      <c r="N35" s="10">
        <v>0</v>
      </c>
      <c r="O35" s="10">
        <v>0</v>
      </c>
      <c r="P35" s="9">
        <f>L35</f>
        <v>202727940</v>
      </c>
      <c r="Q35" s="65">
        <f>P35/K35*100</f>
        <v>99.783499156854589</v>
      </c>
      <c r="R35" s="10">
        <v>100</v>
      </c>
      <c r="S35" s="9">
        <f>K35-P35</f>
        <v>439860</v>
      </c>
    </row>
    <row r="36" spans="1:19" ht="87.6" customHeight="1" thickBot="1">
      <c r="A36" s="11" t="s">
        <v>25</v>
      </c>
      <c r="B36" s="12" t="s">
        <v>58</v>
      </c>
      <c r="C36" s="19" t="s">
        <v>59</v>
      </c>
      <c r="D36" s="14">
        <v>232520000</v>
      </c>
      <c r="E36" s="14">
        <v>-29352200</v>
      </c>
      <c r="F36" s="14">
        <v>203167800</v>
      </c>
      <c r="G36" s="16">
        <v>203167800</v>
      </c>
      <c r="H36" s="17">
        <v>0</v>
      </c>
      <c r="I36" s="17">
        <v>0</v>
      </c>
      <c r="J36" s="17">
        <v>0</v>
      </c>
      <c r="K36" s="16">
        <v>203167800</v>
      </c>
      <c r="L36" s="20">
        <f>175657940+27070000</f>
        <v>202727940</v>
      </c>
      <c r="M36" s="18">
        <v>0</v>
      </c>
      <c r="N36" s="17">
        <v>0</v>
      </c>
      <c r="O36" s="17">
        <v>0</v>
      </c>
      <c r="P36" s="16">
        <f>L36</f>
        <v>202727940</v>
      </c>
      <c r="Q36" s="65">
        <f>P36/K36*100</f>
        <v>99.783499156854589</v>
      </c>
      <c r="R36" s="17">
        <v>100</v>
      </c>
      <c r="S36" s="16">
        <f>K36-P36</f>
        <v>439860</v>
      </c>
    </row>
    <row r="37" spans="1:19" ht="51.6" customHeight="1" thickBot="1">
      <c r="A37" s="69" t="s">
        <v>60</v>
      </c>
      <c r="B37" s="70"/>
      <c r="C37" s="71"/>
      <c r="D37" s="7">
        <v>1046959223</v>
      </c>
      <c r="E37" s="7">
        <v>-64827135</v>
      </c>
      <c r="F37" s="7">
        <v>982132088</v>
      </c>
      <c r="G37" s="9">
        <v>972886088</v>
      </c>
      <c r="H37" s="9">
        <v>9246000</v>
      </c>
      <c r="I37" s="10">
        <v>0</v>
      </c>
      <c r="J37" s="10">
        <v>0</v>
      </c>
      <c r="K37" s="9">
        <v>982132088</v>
      </c>
      <c r="L37" s="9">
        <f>SUM(L38:L40)</f>
        <v>947285537</v>
      </c>
      <c r="M37" s="9">
        <v>9246000</v>
      </c>
      <c r="N37" s="10">
        <v>0</v>
      </c>
      <c r="O37" s="10">
        <v>0</v>
      </c>
      <c r="P37" s="9">
        <f>SUM(L37:O37)</f>
        <v>956531537</v>
      </c>
      <c r="Q37" s="65">
        <f>P37/K37*100</f>
        <v>97.393369862079084</v>
      </c>
      <c r="R37" s="65">
        <f>SUM(R38:R40)/3</f>
        <v>99.516666666666666</v>
      </c>
      <c r="S37" s="9">
        <f>K37-P37</f>
        <v>25600551</v>
      </c>
    </row>
    <row r="38" spans="1:19" ht="42" customHeight="1" thickBot="1">
      <c r="A38" s="11" t="s">
        <v>25</v>
      </c>
      <c r="B38" s="12" t="s">
        <v>61</v>
      </c>
      <c r="C38" s="19" t="s">
        <v>125</v>
      </c>
      <c r="D38" s="14">
        <v>366574612</v>
      </c>
      <c r="E38" s="14">
        <v>-4611252</v>
      </c>
      <c r="F38" s="14">
        <v>361963360</v>
      </c>
      <c r="G38" s="16">
        <v>361963360</v>
      </c>
      <c r="H38" s="17">
        <v>0</v>
      </c>
      <c r="I38" s="17">
        <v>0</v>
      </c>
      <c r="J38" s="17">
        <v>0</v>
      </c>
      <c r="K38" s="16">
        <v>361963360</v>
      </c>
      <c r="L38" s="68">
        <f>325783917+33807760</f>
        <v>359591677</v>
      </c>
      <c r="M38" s="18">
        <v>0</v>
      </c>
      <c r="N38" s="17">
        <v>0</v>
      </c>
      <c r="O38" s="17">
        <v>0</v>
      </c>
      <c r="P38" s="16">
        <f>L38</f>
        <v>359591677</v>
      </c>
      <c r="Q38" s="64">
        <f>P38/K38*100</f>
        <v>99.344772631130397</v>
      </c>
      <c r="R38" s="17">
        <v>100</v>
      </c>
      <c r="S38" s="16">
        <f>K38-P38</f>
        <v>2371683</v>
      </c>
    </row>
    <row r="39" spans="1:19" ht="68.45" customHeight="1" thickBot="1">
      <c r="A39" s="11" t="s">
        <v>28</v>
      </c>
      <c r="B39" s="12" t="s">
        <v>63</v>
      </c>
      <c r="C39" s="19" t="s">
        <v>64</v>
      </c>
      <c r="D39" s="14">
        <v>670063679</v>
      </c>
      <c r="E39" s="14">
        <v>-60215883</v>
      </c>
      <c r="F39" s="14">
        <v>609847796</v>
      </c>
      <c r="G39" s="16">
        <v>600601796</v>
      </c>
      <c r="H39" s="16">
        <v>9246000</v>
      </c>
      <c r="I39" s="17">
        <v>0</v>
      </c>
      <c r="J39" s="17">
        <v>0</v>
      </c>
      <c r="K39" s="16">
        <v>609847796</v>
      </c>
      <c r="L39" s="20">
        <f>315074900+183629050+78676210</f>
        <v>577380160</v>
      </c>
      <c r="M39" s="20">
        <v>9246000</v>
      </c>
      <c r="N39" s="17">
        <v>0</v>
      </c>
      <c r="O39" s="17">
        <v>0</v>
      </c>
      <c r="P39" s="16">
        <f>SUM(L39:O39)</f>
        <v>586626160</v>
      </c>
      <c r="Q39" s="64">
        <f>P39/K39*100</f>
        <v>96.192224330019542</v>
      </c>
      <c r="R39" s="17">
        <v>98.55</v>
      </c>
      <c r="S39" s="16">
        <f>K39-P39</f>
        <v>23221636</v>
      </c>
    </row>
    <row r="40" spans="1:19" ht="66" customHeight="1" thickBot="1">
      <c r="A40" s="11" t="s">
        <v>34</v>
      </c>
      <c r="B40" s="12" t="s">
        <v>65</v>
      </c>
      <c r="C40" s="19" t="s">
        <v>64</v>
      </c>
      <c r="D40" s="14">
        <v>10320932</v>
      </c>
      <c r="E40" s="15">
        <v>0</v>
      </c>
      <c r="F40" s="14">
        <v>10320932</v>
      </c>
      <c r="G40" s="16">
        <v>10320932</v>
      </c>
      <c r="H40" s="17">
        <v>0</v>
      </c>
      <c r="I40" s="17">
        <v>0</v>
      </c>
      <c r="J40" s="17">
        <v>0</v>
      </c>
      <c r="K40" s="16">
        <v>10320932</v>
      </c>
      <c r="L40" s="20">
        <v>10313700</v>
      </c>
      <c r="M40" s="18">
        <v>0</v>
      </c>
      <c r="N40" s="17">
        <v>0</v>
      </c>
      <c r="O40" s="17">
        <v>0</v>
      </c>
      <c r="P40" s="16">
        <v>10313700</v>
      </c>
      <c r="Q40" s="17">
        <v>99.93</v>
      </c>
      <c r="R40" s="17">
        <v>100</v>
      </c>
      <c r="S40" s="16">
        <v>7232</v>
      </c>
    </row>
    <row r="41" spans="1:19" ht="51.6" customHeight="1" thickBot="1">
      <c r="A41" s="69" t="s">
        <v>66</v>
      </c>
      <c r="B41" s="70"/>
      <c r="C41" s="71"/>
      <c r="D41" s="7">
        <v>110120000</v>
      </c>
      <c r="E41" s="8">
        <v>0</v>
      </c>
      <c r="F41" s="7">
        <v>110120000</v>
      </c>
      <c r="G41" s="9">
        <v>110120000</v>
      </c>
      <c r="H41" s="10">
        <v>0</v>
      </c>
      <c r="I41" s="10">
        <v>0</v>
      </c>
      <c r="J41" s="10">
        <v>0</v>
      </c>
      <c r="K41" s="9">
        <v>110120000</v>
      </c>
      <c r="L41" s="9">
        <f>L42</f>
        <v>109886025</v>
      </c>
      <c r="M41" s="10">
        <v>0</v>
      </c>
      <c r="N41" s="10">
        <v>0</v>
      </c>
      <c r="O41" s="10">
        <v>0</v>
      </c>
      <c r="P41" s="9">
        <f>P42</f>
        <v>109886025</v>
      </c>
      <c r="Q41" s="65">
        <f>P41/K41*100</f>
        <v>99.787527243007617</v>
      </c>
      <c r="R41" s="10">
        <v>100</v>
      </c>
      <c r="S41" s="9">
        <f>K41-P41</f>
        <v>233975</v>
      </c>
    </row>
    <row r="42" spans="1:19" ht="174.6" customHeight="1" thickBot="1">
      <c r="A42" s="11" t="s">
        <v>25</v>
      </c>
      <c r="B42" s="37" t="s">
        <v>67</v>
      </c>
      <c r="C42" s="19" t="s">
        <v>126</v>
      </c>
      <c r="D42" s="14">
        <v>110120000</v>
      </c>
      <c r="E42" s="15">
        <v>0</v>
      </c>
      <c r="F42" s="14">
        <v>110120000</v>
      </c>
      <c r="G42" s="16">
        <v>110120000</v>
      </c>
      <c r="H42" s="17">
        <v>0</v>
      </c>
      <c r="I42" s="17">
        <v>0</v>
      </c>
      <c r="J42" s="17">
        <v>0</v>
      </c>
      <c r="K42" s="16">
        <v>110120000</v>
      </c>
      <c r="L42" s="20">
        <f>107376025+2510000</f>
        <v>109886025</v>
      </c>
      <c r="M42" s="18">
        <v>0</v>
      </c>
      <c r="N42" s="17">
        <v>0</v>
      </c>
      <c r="O42" s="17">
        <v>0</v>
      </c>
      <c r="P42" s="16">
        <f>L42</f>
        <v>109886025</v>
      </c>
      <c r="Q42" s="64">
        <f>P42/K42*100</f>
        <v>99.787527243007617</v>
      </c>
      <c r="R42" s="17">
        <v>100</v>
      </c>
      <c r="S42" s="16">
        <f>K42-P42</f>
        <v>233975</v>
      </c>
    </row>
    <row r="43" spans="1:19" ht="24.6" customHeight="1" thickBot="1">
      <c r="A43" s="69" t="s">
        <v>69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1"/>
    </row>
    <row r="44" spans="1:19" ht="27.6" customHeight="1" thickBot="1">
      <c r="A44" s="69" t="s">
        <v>70</v>
      </c>
      <c r="B44" s="70"/>
      <c r="C44" s="71"/>
      <c r="D44" s="7">
        <v>141550000</v>
      </c>
      <c r="E44" s="7">
        <v>119452706</v>
      </c>
      <c r="F44" s="7">
        <v>261002706</v>
      </c>
      <c r="G44" s="9">
        <v>261002706</v>
      </c>
      <c r="H44" s="10">
        <v>0</v>
      </c>
      <c r="I44" s="10">
        <v>0</v>
      </c>
      <c r="J44" s="10">
        <v>0</v>
      </c>
      <c r="K44" s="9">
        <v>261002706</v>
      </c>
      <c r="L44" s="9">
        <f>L45</f>
        <v>219816200</v>
      </c>
      <c r="M44" s="10">
        <v>0</v>
      </c>
      <c r="N44" s="10">
        <v>0</v>
      </c>
      <c r="O44" s="10">
        <v>0</v>
      </c>
      <c r="P44" s="9">
        <f>L44</f>
        <v>219816200</v>
      </c>
      <c r="Q44" s="65">
        <f>P44/K44*100</f>
        <v>84.21989310716188</v>
      </c>
      <c r="R44" s="10">
        <v>90.15</v>
      </c>
      <c r="S44" s="9">
        <f>K44-P44</f>
        <v>41186506</v>
      </c>
    </row>
    <row r="45" spans="1:19" ht="65.45" customHeight="1" thickBot="1">
      <c r="A45" s="11" t="s">
        <v>25</v>
      </c>
      <c r="B45" s="12" t="s">
        <v>71</v>
      </c>
      <c r="C45" s="19" t="s">
        <v>72</v>
      </c>
      <c r="D45" s="14">
        <v>141550000</v>
      </c>
      <c r="E45" s="14">
        <v>119452706</v>
      </c>
      <c r="F45" s="14">
        <v>261002706</v>
      </c>
      <c r="G45" s="16">
        <v>261002706</v>
      </c>
      <c r="H45" s="17">
        <v>0</v>
      </c>
      <c r="I45" s="17">
        <v>0</v>
      </c>
      <c r="J45" s="17">
        <v>0</v>
      </c>
      <c r="K45" s="16">
        <v>261002706</v>
      </c>
      <c r="L45" s="20">
        <f>125617500+94198700</f>
        <v>219816200</v>
      </c>
      <c r="M45" s="18">
        <v>0</v>
      </c>
      <c r="N45" s="17">
        <v>0</v>
      </c>
      <c r="O45" s="17">
        <v>0</v>
      </c>
      <c r="P45" s="16">
        <f>L45</f>
        <v>219816200</v>
      </c>
      <c r="Q45" s="64">
        <f>P45/K45*100</f>
        <v>84.21989310716188</v>
      </c>
      <c r="R45" s="17">
        <v>90.15</v>
      </c>
      <c r="S45" s="16">
        <f>K45-P45</f>
        <v>41186506</v>
      </c>
    </row>
    <row r="46" spans="1:19" ht="23.1" customHeight="1" thickBot="1">
      <c r="A46" s="69" t="s">
        <v>73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1"/>
    </row>
    <row r="47" spans="1:19" ht="35.1" customHeight="1" thickBot="1">
      <c r="A47" s="69" t="s">
        <v>74</v>
      </c>
      <c r="B47" s="70"/>
      <c r="C47" s="71"/>
      <c r="D47" s="7">
        <v>1585225000</v>
      </c>
      <c r="E47" s="7">
        <v>71825234</v>
      </c>
      <c r="F47" s="7">
        <v>1657050234</v>
      </c>
      <c r="G47" s="9">
        <v>1657050234</v>
      </c>
      <c r="H47" s="10">
        <v>0</v>
      </c>
      <c r="I47" s="10">
        <v>0</v>
      </c>
      <c r="J47" s="10">
        <v>0</v>
      </c>
      <c r="K47" s="9">
        <v>1657050234</v>
      </c>
      <c r="L47" s="9">
        <f>SUM(L48:L50)</f>
        <v>1480863838</v>
      </c>
      <c r="M47" s="10">
        <v>0</v>
      </c>
      <c r="N47" s="10">
        <v>0</v>
      </c>
      <c r="O47" s="10">
        <v>0</v>
      </c>
      <c r="P47" s="9">
        <f>L47</f>
        <v>1480863838</v>
      </c>
      <c r="Q47" s="65">
        <f>P47/K47*100</f>
        <v>89.367468023301939</v>
      </c>
      <c r="R47" s="10">
        <v>91.15</v>
      </c>
      <c r="S47" s="9">
        <f>K47-P47</f>
        <v>176186396</v>
      </c>
    </row>
    <row r="48" spans="1:19" ht="98.1" customHeight="1" thickBot="1">
      <c r="A48" s="11" t="s">
        <v>25</v>
      </c>
      <c r="B48" s="12" t="s">
        <v>75</v>
      </c>
      <c r="C48" s="19" t="s">
        <v>76</v>
      </c>
      <c r="D48" s="14">
        <v>162520000</v>
      </c>
      <c r="E48" s="14">
        <v>-10081300</v>
      </c>
      <c r="F48" s="14">
        <v>152438700</v>
      </c>
      <c r="G48" s="16">
        <v>152438700</v>
      </c>
      <c r="H48" s="17">
        <v>0</v>
      </c>
      <c r="I48" s="17">
        <v>0</v>
      </c>
      <c r="J48" s="17">
        <v>0</v>
      </c>
      <c r="K48" s="16">
        <v>152438700</v>
      </c>
      <c r="L48" s="20">
        <f>118875900+31112200</f>
        <v>149988100</v>
      </c>
      <c r="M48" s="18">
        <v>0</v>
      </c>
      <c r="N48" s="17">
        <v>0</v>
      </c>
      <c r="O48" s="17">
        <v>0</v>
      </c>
      <c r="P48" s="16">
        <f>L48</f>
        <v>149988100</v>
      </c>
      <c r="Q48" s="64">
        <f>P48/K48*100</f>
        <v>98.392402979033548</v>
      </c>
      <c r="R48" s="17">
        <v>100</v>
      </c>
      <c r="S48" s="16">
        <f>K48-P48</f>
        <v>2450600</v>
      </c>
    </row>
    <row r="49" spans="1:19" ht="100.5" customHeight="1" thickBot="1">
      <c r="A49" s="11" t="s">
        <v>28</v>
      </c>
      <c r="B49" s="12" t="s">
        <v>77</v>
      </c>
      <c r="C49" s="19" t="s">
        <v>78</v>
      </c>
      <c r="D49" s="14">
        <v>225110000</v>
      </c>
      <c r="E49" s="14">
        <v>34651750</v>
      </c>
      <c r="F49" s="14">
        <v>259761750</v>
      </c>
      <c r="G49" s="16">
        <v>259761750</v>
      </c>
      <c r="H49" s="17">
        <v>0</v>
      </c>
      <c r="I49" s="17">
        <v>0</v>
      </c>
      <c r="J49" s="17">
        <v>0</v>
      </c>
      <c r="K49" s="16">
        <v>259761750</v>
      </c>
      <c r="L49" s="20">
        <f>89024300</f>
        <v>89024300</v>
      </c>
      <c r="M49" s="18">
        <v>0</v>
      </c>
      <c r="N49" s="17">
        <v>0</v>
      </c>
      <c r="O49" s="17">
        <v>0</v>
      </c>
      <c r="P49" s="16">
        <f>L49</f>
        <v>89024300</v>
      </c>
      <c r="Q49" s="64">
        <f>P49/K49*100</f>
        <v>34.271519960117296</v>
      </c>
      <c r="R49" s="17">
        <v>36.75</v>
      </c>
      <c r="S49" s="16">
        <f>K49-P49</f>
        <v>170737450</v>
      </c>
    </row>
    <row r="50" spans="1:19" ht="95.25" thickBot="1">
      <c r="A50" s="11" t="s">
        <v>34</v>
      </c>
      <c r="B50" s="12" t="s">
        <v>79</v>
      </c>
      <c r="C50" s="19" t="s">
        <v>80</v>
      </c>
      <c r="D50" s="14">
        <v>1197595000</v>
      </c>
      <c r="E50" s="14">
        <v>47254784</v>
      </c>
      <c r="F50" s="14">
        <v>1244849784</v>
      </c>
      <c r="G50" s="16">
        <v>1244849784</v>
      </c>
      <c r="H50" s="17">
        <v>0</v>
      </c>
      <c r="I50" s="17">
        <v>0</v>
      </c>
      <c r="J50" s="17">
        <v>0</v>
      </c>
      <c r="K50" s="16">
        <v>1244849784</v>
      </c>
      <c r="L50" s="20">
        <f>1013496078+228355360</f>
        <v>1241851438</v>
      </c>
      <c r="M50" s="18">
        <v>0</v>
      </c>
      <c r="N50" s="17">
        <v>0</v>
      </c>
      <c r="O50" s="17">
        <v>0</v>
      </c>
      <c r="P50" s="16">
        <f>L50</f>
        <v>1241851438</v>
      </c>
      <c r="Q50" s="64">
        <f>P50/K50*100</f>
        <v>99.759139934911218</v>
      </c>
      <c r="R50" s="17">
        <v>100</v>
      </c>
      <c r="S50" s="16">
        <f>K50-P50</f>
        <v>2998346</v>
      </c>
    </row>
    <row r="51" spans="1:19" ht="16.5" thickBot="1">
      <c r="A51" s="69" t="s">
        <v>81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1"/>
    </row>
    <row r="52" spans="1:19" ht="20.45" customHeight="1" thickBot="1">
      <c r="A52" s="69" t="s">
        <v>82</v>
      </c>
      <c r="B52" s="70"/>
      <c r="C52" s="71"/>
      <c r="D52" s="7">
        <v>87000000</v>
      </c>
      <c r="E52" s="7">
        <v>-15130881</v>
      </c>
      <c r="F52" s="7">
        <v>71869119</v>
      </c>
      <c r="G52" s="9">
        <v>71869119</v>
      </c>
      <c r="H52" s="10">
        <v>0</v>
      </c>
      <c r="I52" s="10">
        <v>0</v>
      </c>
      <c r="J52" s="10">
        <v>0</v>
      </c>
      <c r="K52" s="9">
        <v>71869119</v>
      </c>
      <c r="L52" s="9">
        <f>L53</f>
        <v>71868923</v>
      </c>
      <c r="M52" s="10">
        <v>0</v>
      </c>
      <c r="N52" s="10">
        <v>0</v>
      </c>
      <c r="O52" s="10">
        <v>0</v>
      </c>
      <c r="P52" s="9">
        <f>L52</f>
        <v>71868923</v>
      </c>
      <c r="Q52" s="65">
        <f>P52/K52*100</f>
        <v>99.999727282033334</v>
      </c>
      <c r="R52" s="10">
        <v>100</v>
      </c>
      <c r="S52" s="9">
        <f>K52-P52</f>
        <v>196</v>
      </c>
    </row>
    <row r="53" spans="1:19" ht="129" customHeight="1" thickBot="1">
      <c r="A53" s="11" t="s">
        <v>25</v>
      </c>
      <c r="B53" s="37" t="s">
        <v>83</v>
      </c>
      <c r="C53" s="19" t="s">
        <v>62</v>
      </c>
      <c r="D53" s="14">
        <v>87000000</v>
      </c>
      <c r="E53" s="14">
        <v>-15130881</v>
      </c>
      <c r="F53" s="14">
        <v>71869119</v>
      </c>
      <c r="G53" s="16">
        <v>71869119</v>
      </c>
      <c r="H53" s="17">
        <v>0</v>
      </c>
      <c r="I53" s="17">
        <v>0</v>
      </c>
      <c r="J53" s="17">
        <v>0</v>
      </c>
      <c r="K53" s="16">
        <v>71869119</v>
      </c>
      <c r="L53" s="20">
        <f>71868923</f>
        <v>71868923</v>
      </c>
      <c r="M53" s="18">
        <v>0</v>
      </c>
      <c r="N53" s="17">
        <v>0</v>
      </c>
      <c r="O53" s="17">
        <v>0</v>
      </c>
      <c r="P53" s="16">
        <f>L53</f>
        <v>71868923</v>
      </c>
      <c r="Q53" s="64">
        <f>P53/K53*100</f>
        <v>99.999727282033334</v>
      </c>
      <c r="R53" s="17">
        <v>100</v>
      </c>
      <c r="S53" s="16">
        <f>K53-P53</f>
        <v>196</v>
      </c>
    </row>
    <row r="54" spans="1:19" ht="21.95" customHeight="1" thickBot="1">
      <c r="A54" s="69" t="s">
        <v>84</v>
      </c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1"/>
    </row>
    <row r="55" spans="1:19" ht="71.45" customHeight="1" thickBot="1">
      <c r="A55" s="69" t="s">
        <v>85</v>
      </c>
      <c r="B55" s="70"/>
      <c r="C55" s="71"/>
      <c r="D55" s="7">
        <v>66000000</v>
      </c>
      <c r="E55" s="7">
        <v>-50900000</v>
      </c>
      <c r="F55" s="7">
        <v>15100000</v>
      </c>
      <c r="G55" s="9">
        <v>15100000</v>
      </c>
      <c r="H55" s="10">
        <v>0</v>
      </c>
      <c r="I55" s="10">
        <v>0</v>
      </c>
      <c r="J55" s="10">
        <v>0</v>
      </c>
      <c r="K55" s="9">
        <v>15100000</v>
      </c>
      <c r="L55" s="9">
        <f>L56</f>
        <v>13920000</v>
      </c>
      <c r="M55" s="10">
        <v>0</v>
      </c>
      <c r="N55" s="10">
        <v>0</v>
      </c>
      <c r="O55" s="10">
        <v>0</v>
      </c>
      <c r="P55" s="9">
        <f>L55</f>
        <v>13920000</v>
      </c>
      <c r="Q55" s="65">
        <f>P55/K55*100</f>
        <v>92.185430463576154</v>
      </c>
      <c r="R55" s="10">
        <f>R56</f>
        <v>96.65</v>
      </c>
      <c r="S55" s="9">
        <f>K55-P55</f>
        <v>1180000</v>
      </c>
    </row>
    <row r="56" spans="1:19" ht="174" thickBot="1">
      <c r="A56" s="11" t="s">
        <v>25</v>
      </c>
      <c r="B56" s="37" t="s">
        <v>86</v>
      </c>
      <c r="C56" s="19" t="s">
        <v>87</v>
      </c>
      <c r="D56" s="14">
        <v>66000000</v>
      </c>
      <c r="E56" s="14">
        <v>-50900000</v>
      </c>
      <c r="F56" s="14">
        <v>15100000</v>
      </c>
      <c r="G56" s="16">
        <v>15100000</v>
      </c>
      <c r="H56" s="17">
        <v>0</v>
      </c>
      <c r="I56" s="17">
        <v>0</v>
      </c>
      <c r="J56" s="17">
        <v>0</v>
      </c>
      <c r="K56" s="16">
        <v>15100000</v>
      </c>
      <c r="L56" s="20">
        <f>8870000+5050000</f>
        <v>13920000</v>
      </c>
      <c r="M56" s="18">
        <v>0</v>
      </c>
      <c r="N56" s="17">
        <v>0</v>
      </c>
      <c r="O56" s="17">
        <v>0</v>
      </c>
      <c r="P56" s="16">
        <f>L56</f>
        <v>13920000</v>
      </c>
      <c r="Q56" s="64">
        <f>P56/K56*100</f>
        <v>92.185430463576154</v>
      </c>
      <c r="R56" s="17">
        <v>96.65</v>
      </c>
      <c r="S56" s="16">
        <f>K56-P56</f>
        <v>1180000</v>
      </c>
    </row>
    <row r="57" spans="1:19" ht="24.95" customHeight="1" thickBot="1">
      <c r="A57" s="72" t="s">
        <v>88</v>
      </c>
      <c r="B57" s="73"/>
      <c r="C57" s="74"/>
      <c r="D57" s="21">
        <v>22510966750</v>
      </c>
      <c r="E57" s="21">
        <v>-325665860</v>
      </c>
      <c r="F57" s="21">
        <v>22185300890</v>
      </c>
      <c r="G57" s="23">
        <v>22176054890</v>
      </c>
      <c r="H57" s="23">
        <v>9246000</v>
      </c>
      <c r="I57" s="24">
        <v>0</v>
      </c>
      <c r="J57" s="24">
        <v>0</v>
      </c>
      <c r="K57" s="23">
        <v>22185300890</v>
      </c>
      <c r="L57" s="23">
        <f>L10+L12+L15+L20+L22+L27+L29+L32+L35+L37+L41+L44+L47+L52+L55</f>
        <v>21231141160</v>
      </c>
      <c r="M57" s="23">
        <v>9246000</v>
      </c>
      <c r="N57" s="24">
        <v>0</v>
      </c>
      <c r="O57" s="24">
        <v>0</v>
      </c>
      <c r="P57" s="23">
        <f>SUM(L57:O57)</f>
        <v>21240387160</v>
      </c>
      <c r="Q57" s="60">
        <f>P57/K57*100</f>
        <v>95.740811744293637</v>
      </c>
      <c r="R57" s="24">
        <v>97.15</v>
      </c>
      <c r="S57" s="23">
        <f>K57-P57</f>
        <v>944913730</v>
      </c>
    </row>
    <row r="58" spans="1:19" ht="15.75" thickBo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</row>
    <row r="59" spans="1:19">
      <c r="C59" s="112">
        <f>SUM(D56+D53+D50+D49+D48+D45+D42+D40+D39+D38+D36+D33+D30+D28+D25+D24+D23+D21+D19+D18+D17+D16+D14+D13+D11)</f>
        <v>22510966750</v>
      </c>
    </row>
    <row r="61" spans="1:19">
      <c r="D61" s="112">
        <f>SUM(D55+D52+D47+D44+D41+D37+D35+D32+D29+D27+D22+D20+D15+D12+D10)</f>
        <v>22510966750</v>
      </c>
    </row>
  </sheetData>
  <mergeCells count="39">
    <mergeCell ref="A2:S2"/>
    <mergeCell ref="A3:S3"/>
    <mergeCell ref="A4:S4"/>
    <mergeCell ref="A5:D5"/>
    <mergeCell ref="A6:A7"/>
    <mergeCell ref="B6:B7"/>
    <mergeCell ref="C6:C7"/>
    <mergeCell ref="D6:F6"/>
    <mergeCell ref="G6:J6"/>
    <mergeCell ref="K6:K7"/>
    <mergeCell ref="A26:S26"/>
    <mergeCell ref="L6:O6"/>
    <mergeCell ref="P6:P7"/>
    <mergeCell ref="Q6:Q7"/>
    <mergeCell ref="R6:R7"/>
    <mergeCell ref="S6:S7"/>
    <mergeCell ref="A9:S9"/>
    <mergeCell ref="A10:C10"/>
    <mergeCell ref="A12:C12"/>
    <mergeCell ref="A15:C15"/>
    <mergeCell ref="A20:C20"/>
    <mergeCell ref="A22:C22"/>
    <mergeCell ref="A47:C47"/>
    <mergeCell ref="A27:C27"/>
    <mergeCell ref="A29:C29"/>
    <mergeCell ref="A31:S31"/>
    <mergeCell ref="A32:C32"/>
    <mergeCell ref="A34:S34"/>
    <mergeCell ref="A35:C35"/>
    <mergeCell ref="A37:C37"/>
    <mergeCell ref="A41:C41"/>
    <mergeCell ref="A43:S43"/>
    <mergeCell ref="A44:C44"/>
    <mergeCell ref="A46:S46"/>
    <mergeCell ref="A51:S51"/>
    <mergeCell ref="A52:C52"/>
    <mergeCell ref="A54:S54"/>
    <mergeCell ref="A55:C55"/>
    <mergeCell ref="A57:C57"/>
  </mergeCells>
  <pageMargins left="0.70866141732283472" right="0.70866141732283472" top="0.74803149606299213" bottom="0.74803149606299213" header="0.31496062992125984" footer="0.31496062992125984"/>
  <pageSetup paperSize="5" scale="6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JANUARI </vt:lpstr>
      <vt:lpstr>FEBRUARI</vt:lpstr>
      <vt:lpstr>MARET</vt:lpstr>
      <vt:lpstr>APRIL</vt:lpstr>
      <vt:lpstr>MEI</vt:lpstr>
      <vt:lpstr>JUNI</vt:lpstr>
      <vt:lpstr>JULI</vt:lpstr>
      <vt:lpstr>AGUSTUS</vt:lpstr>
      <vt:lpstr>SEPTEMBER</vt:lpstr>
      <vt:lpstr>OKTOBER</vt:lpstr>
      <vt:lpstr>NOVEMBER</vt:lpstr>
      <vt:lpstr>DESEMBER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2025-04-21T10:15:26Z</dcterms:modified>
</cp:coreProperties>
</file>